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IK12-MADA\Desktop\"/>
    </mc:Choice>
  </mc:AlternateContent>
  <bookViews>
    <workbookView xWindow="0" yWindow="0" windowWidth="28800" windowHeight="11616" xr2:uid="{00000000-000D-0000-FFFF-FFFF00000000}"/>
  </bookViews>
  <sheets>
    <sheet name="Jenter" sheetId="2" r:id="rId1"/>
    <sheet name="Gutter" sheetId="3" r:id="rId2"/>
    <sheet name="HU" sheetId="6" state="hidden" r:id="rId3"/>
    <sheet name="Senior Kvinner" sheetId="4" r:id="rId4"/>
    <sheet name="Senior Menn" sheetId="5" r:id="rId5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90" i="2" l="1"/>
  <c r="N194" i="2"/>
  <c r="N207" i="2" s="1"/>
  <c r="L194" i="2"/>
  <c r="L206" i="2" s="1"/>
  <c r="N206" i="2" l="1"/>
  <c r="L207" i="2"/>
  <c r="F25" i="5" l="1"/>
  <c r="D18" i="5"/>
  <c r="F24" i="5"/>
  <c r="D17" i="5"/>
  <c r="B18" i="5"/>
  <c r="B17" i="5"/>
  <c r="F54" i="4"/>
  <c r="F53" i="4"/>
  <c r="D54" i="4"/>
  <c r="D53" i="4"/>
  <c r="B35" i="4"/>
  <c r="D36" i="4"/>
  <c r="D35" i="4"/>
  <c r="B36" i="4"/>
  <c r="B19" i="4"/>
  <c r="B18" i="4"/>
  <c r="H19" i="4"/>
  <c r="H4" i="4"/>
  <c r="H18" i="4" s="1"/>
  <c r="F214" i="3"/>
  <c r="F213" i="3"/>
  <c r="M199" i="3"/>
  <c r="H146" i="3"/>
  <c r="H159" i="3" s="1"/>
  <c r="D140" i="3"/>
  <c r="B140" i="3"/>
  <c r="J116" i="3"/>
  <c r="J126" i="3" s="1"/>
  <c r="J125" i="3" l="1"/>
  <c r="H158" i="3"/>
  <c r="H93" i="3"/>
  <c r="H110" i="3" s="1"/>
  <c r="J79" i="3"/>
  <c r="J88" i="3" s="1"/>
  <c r="H79" i="3"/>
  <c r="H89" i="3" s="1"/>
  <c r="D109" i="3"/>
  <c r="B109" i="3"/>
  <c r="H109" i="3" l="1"/>
  <c r="J89" i="3"/>
  <c r="H88" i="3"/>
  <c r="F373" i="2"/>
  <c r="H373" i="2"/>
  <c r="D367" i="2"/>
  <c r="B367" i="2"/>
  <c r="F340" i="2"/>
  <c r="D340" i="2"/>
  <c r="B341" i="2"/>
  <c r="B340" i="2"/>
  <c r="J314" i="2"/>
  <c r="J323" i="2" s="1"/>
  <c r="F314" i="2"/>
  <c r="F324" i="2" s="1"/>
  <c r="D314" i="2"/>
  <c r="D323" i="2" s="1"/>
  <c r="B314" i="2"/>
  <c r="B323" i="2" s="1"/>
  <c r="D288" i="2"/>
  <c r="B288" i="2"/>
  <c r="L263" i="2"/>
  <c r="L276" i="2" s="1"/>
  <c r="N242" i="2"/>
  <c r="N254" i="2" s="1"/>
  <c r="L242" i="2"/>
  <c r="L253" i="2" s="1"/>
  <c r="N237" i="2"/>
  <c r="L237" i="2"/>
  <c r="F237" i="2"/>
  <c r="D237" i="2"/>
  <c r="B237" i="2"/>
  <c r="N190" i="2"/>
  <c r="F190" i="2"/>
  <c r="D190" i="2"/>
  <c r="B190" i="2"/>
  <c r="B213" i="2"/>
  <c r="B222" i="2" s="1"/>
  <c r="P166" i="2"/>
  <c r="N166" i="2"/>
  <c r="L166" i="2"/>
  <c r="J324" i="2" l="1"/>
  <c r="B324" i="2"/>
  <c r="F323" i="2"/>
  <c r="D324" i="2"/>
  <c r="L277" i="2"/>
  <c r="N253" i="2"/>
  <c r="L254" i="2"/>
  <c r="N130" i="2"/>
  <c r="N143" i="2" s="1"/>
  <c r="L130" i="2"/>
  <c r="L143" i="2" s="1"/>
  <c r="L142" i="2" l="1"/>
  <c r="N142" i="2"/>
  <c r="L373" i="2"/>
  <c r="L386" i="2" s="1"/>
  <c r="B78" i="3"/>
  <c r="B95" i="3" s="1"/>
  <c r="F201" i="3"/>
  <c r="J183" i="3"/>
  <c r="P242" i="2"/>
  <c r="P258" i="2" s="1"/>
  <c r="D35" i="3"/>
  <c r="D57" i="3" s="1"/>
  <c r="B35" i="3"/>
  <c r="B57" i="3" s="1"/>
  <c r="D4" i="3"/>
  <c r="D28" i="3" s="1"/>
  <c r="B4" i="3"/>
  <c r="B28" i="3" s="1"/>
  <c r="D97" i="2"/>
  <c r="D123" i="2" s="1"/>
  <c r="B97" i="2"/>
  <c r="B123" i="2" s="1"/>
  <c r="D68" i="2"/>
  <c r="D91" i="2" s="1"/>
  <c r="B68" i="2"/>
  <c r="D37" i="2"/>
  <c r="D61" i="2" s="1"/>
  <c r="B37" i="2"/>
  <c r="B61" i="2" s="1"/>
  <c r="D4" i="2"/>
  <c r="D33" i="2" s="1"/>
  <c r="B4" i="2"/>
  <c r="B164" i="3"/>
  <c r="P176" i="2"/>
  <c r="P175" i="2"/>
  <c r="N176" i="2"/>
  <c r="N175" i="2"/>
  <c r="L176" i="2"/>
  <c r="L175" i="2"/>
  <c r="H183" i="3"/>
  <c r="F116" i="3"/>
  <c r="F126" i="3" s="1"/>
  <c r="D116" i="3"/>
  <c r="B116" i="3"/>
  <c r="B194" i="2"/>
  <c r="D194" i="2"/>
  <c r="D206" i="2" s="1"/>
  <c r="F194" i="2"/>
  <c r="F207" i="2" s="1"/>
  <c r="H194" i="2"/>
  <c r="H206" i="2" s="1"/>
  <c r="J194" i="2"/>
  <c r="B166" i="2"/>
  <c r="B176" i="2" s="1"/>
  <c r="D166" i="2"/>
  <c r="D176" i="2" s="1"/>
  <c r="F166" i="2"/>
  <c r="F176" i="2" s="1"/>
  <c r="H166" i="2"/>
  <c r="H176" i="2" s="1"/>
  <c r="B63" i="3"/>
  <c r="D63" i="3"/>
  <c r="D75" i="3" s="1"/>
  <c r="F292" i="2"/>
  <c r="F308" i="2" s="1"/>
  <c r="F4" i="5"/>
  <c r="B4" i="5"/>
  <c r="D4" i="5"/>
  <c r="B4" i="4"/>
  <c r="D22" i="4"/>
  <c r="F4" i="4"/>
  <c r="B22" i="4"/>
  <c r="B39" i="4"/>
  <c r="D39" i="4"/>
  <c r="F39" i="4"/>
  <c r="B393" i="2"/>
  <c r="B344" i="2"/>
  <c r="D344" i="2"/>
  <c r="D352" i="2" s="1"/>
  <c r="B263" i="2"/>
  <c r="D263" i="2"/>
  <c r="D271" i="2" s="1"/>
  <c r="F263" i="2"/>
  <c r="F271" i="2" s="1"/>
  <c r="B292" i="2"/>
  <c r="B307" i="2" s="1"/>
  <c r="D292" i="2"/>
  <c r="D308" i="2" s="1"/>
  <c r="H263" i="2"/>
  <c r="B223" i="2"/>
  <c r="D213" i="2"/>
  <c r="F213" i="2"/>
  <c r="H213" i="2"/>
  <c r="H222" i="2" s="1"/>
  <c r="L213" i="2"/>
  <c r="N213" i="2"/>
  <c r="B242" i="2"/>
  <c r="B254" i="2" s="1"/>
  <c r="D242" i="2"/>
  <c r="D253" i="2" s="1"/>
  <c r="F242" i="2"/>
  <c r="F253" i="2" s="1"/>
  <c r="B130" i="2"/>
  <c r="B142" i="2" s="1"/>
  <c r="D130" i="2"/>
  <c r="D142" i="2" s="1"/>
  <c r="F130" i="2"/>
  <c r="F142" i="2" s="1"/>
  <c r="B146" i="2"/>
  <c r="B160" i="2" s="1"/>
  <c r="D146" i="2"/>
  <c r="D160" i="2" s="1"/>
  <c r="F146" i="2"/>
  <c r="F159" i="2" s="1"/>
  <c r="H146" i="2"/>
  <c r="H159" i="2" s="1"/>
  <c r="J146" i="2"/>
  <c r="J68" i="2"/>
  <c r="J95" i="2" s="1"/>
  <c r="B183" i="3"/>
  <c r="B194" i="3" s="1"/>
  <c r="D146" i="3"/>
  <c r="D159" i="3" s="1"/>
  <c r="H63" i="3"/>
  <c r="J63" i="3"/>
  <c r="J35" i="3"/>
  <c r="J4" i="3"/>
  <c r="D4" i="6"/>
  <c r="D14" i="6" s="1"/>
  <c r="B4" i="6"/>
  <c r="B14" i="6" s="1"/>
  <c r="B146" i="3"/>
  <c r="B54" i="4" l="1"/>
  <c r="B53" i="4"/>
  <c r="F19" i="4"/>
  <c r="F18" i="4"/>
  <c r="N371" i="2"/>
  <c r="J159" i="2"/>
  <c r="J160" i="2"/>
  <c r="H195" i="3"/>
  <c r="H194" i="3"/>
  <c r="J195" i="3"/>
  <c r="J194" i="3"/>
  <c r="D180" i="3"/>
  <c r="D114" i="3"/>
  <c r="B125" i="3"/>
  <c r="B159" i="3"/>
  <c r="D144" i="3"/>
  <c r="D126" i="3"/>
  <c r="B75" i="3"/>
  <c r="D61" i="3"/>
  <c r="B177" i="3"/>
  <c r="D162" i="3"/>
  <c r="J75" i="3"/>
  <c r="J74" i="3"/>
  <c r="H74" i="3"/>
  <c r="H75" i="3"/>
  <c r="D125" i="3"/>
  <c r="B74" i="3"/>
  <c r="F125" i="3"/>
  <c r="D2" i="5"/>
  <c r="D2" i="4"/>
  <c r="D2" i="3"/>
  <c r="D33" i="3"/>
  <c r="B176" i="3"/>
  <c r="D158" i="3"/>
  <c r="F387" i="2"/>
  <c r="D261" i="2"/>
  <c r="B353" i="2"/>
  <c r="D312" i="2"/>
  <c r="D222" i="2"/>
  <c r="D210" i="2"/>
  <c r="H271" i="2"/>
  <c r="H272" i="2"/>
  <c r="B272" i="2"/>
  <c r="B271" i="2"/>
  <c r="F222" i="2"/>
  <c r="F223" i="2"/>
  <c r="N222" i="2"/>
  <c r="N223" i="2"/>
  <c r="L222" i="2"/>
  <c r="L223" i="2"/>
  <c r="J207" i="2"/>
  <c r="J206" i="2"/>
  <c r="D164" i="2"/>
  <c r="B91" i="2"/>
  <c r="D66" i="2"/>
  <c r="B206" i="2"/>
  <c r="F386" i="2"/>
  <c r="F206" i="2"/>
  <c r="D272" i="2"/>
  <c r="B253" i="2"/>
  <c r="B143" i="2"/>
  <c r="B33" i="2"/>
  <c r="F175" i="2"/>
  <c r="B159" i="2"/>
  <c r="D159" i="2"/>
  <c r="F160" i="2"/>
  <c r="H160" i="2"/>
  <c r="H223" i="2"/>
  <c r="B352" i="2"/>
  <c r="D353" i="2"/>
  <c r="H175" i="2"/>
  <c r="F272" i="2"/>
  <c r="B308" i="2"/>
  <c r="D223" i="2"/>
  <c r="F254" i="2"/>
  <c r="B207" i="2"/>
  <c r="H207" i="2"/>
  <c r="B400" i="2"/>
  <c r="B401" i="2"/>
  <c r="F143" i="2"/>
  <c r="F307" i="2"/>
  <c r="B175" i="2"/>
  <c r="B158" i="3"/>
  <c r="D143" i="2"/>
  <c r="D128" i="2"/>
  <c r="D307" i="2"/>
  <c r="D207" i="2"/>
  <c r="B195" i="3"/>
  <c r="D74" i="3"/>
  <c r="B126" i="3"/>
  <c r="B94" i="3"/>
  <c r="D254" i="2"/>
  <c r="D175" i="2"/>
  <c r="L387" i="2"/>
  <c r="P257" i="2"/>
  <c r="J4" i="2"/>
  <c r="J27" i="2" s="1"/>
  <c r="D2" i="2" l="1"/>
</calcChain>
</file>

<file path=xl/sharedStrings.xml><?xml version="1.0" encoding="utf-8"?>
<sst xmlns="http://schemas.openxmlformats.org/spreadsheetml/2006/main" count="1327" uniqueCount="489">
  <si>
    <t>Jenter 10 år</t>
  </si>
  <si>
    <t>lag totalt i klassen</t>
  </si>
  <si>
    <t>Jenter 10 A01 H</t>
  </si>
  <si>
    <t>Jenter 10 A02 H</t>
  </si>
  <si>
    <t>Bjarg</t>
  </si>
  <si>
    <t>Bjarg 4</t>
  </si>
  <si>
    <t>Bjarg 2</t>
  </si>
  <si>
    <t>Bjarg 5</t>
  </si>
  <si>
    <t>Jenter 10 A03 SF</t>
  </si>
  <si>
    <t>Bjarg J9</t>
  </si>
  <si>
    <t>Bjørnar</t>
  </si>
  <si>
    <t>Eid</t>
  </si>
  <si>
    <t>Bjørnar 3</t>
  </si>
  <si>
    <t>Bjørnar 2</t>
  </si>
  <si>
    <t>Eid 2</t>
  </si>
  <si>
    <t>Bønes</t>
  </si>
  <si>
    <t>Eidsvåg</t>
  </si>
  <si>
    <t>Høyang</t>
  </si>
  <si>
    <t>Bønes 2</t>
  </si>
  <si>
    <t>Fana 3</t>
  </si>
  <si>
    <t xml:space="preserve">Florø </t>
  </si>
  <si>
    <t>Fana</t>
  </si>
  <si>
    <t>Flaktveit</t>
  </si>
  <si>
    <t>Florø 2</t>
  </si>
  <si>
    <t>Fana 2</t>
  </si>
  <si>
    <t>Fyllingen</t>
  </si>
  <si>
    <t>Florø 3</t>
  </si>
  <si>
    <t>Gneist</t>
  </si>
  <si>
    <t>Fyllingen 2</t>
  </si>
  <si>
    <t>Gaular</t>
  </si>
  <si>
    <t>Gneist 2</t>
  </si>
  <si>
    <t>Gneist 3</t>
  </si>
  <si>
    <t>Bjørn</t>
  </si>
  <si>
    <t>Kalandseid</t>
  </si>
  <si>
    <t>Gneist 4</t>
  </si>
  <si>
    <t>Bjørn 2</t>
  </si>
  <si>
    <t>Kringlebotn</t>
  </si>
  <si>
    <t>Kjøkkelvik</t>
  </si>
  <si>
    <t>Førde</t>
  </si>
  <si>
    <t>Lyngbø</t>
  </si>
  <si>
    <t>Knarvik</t>
  </si>
  <si>
    <t>Førde 2</t>
  </si>
  <si>
    <t>Nordnes</t>
  </si>
  <si>
    <t>Løv Ham</t>
  </si>
  <si>
    <t xml:space="preserve">Dale </t>
  </si>
  <si>
    <t>Nore Neset</t>
  </si>
  <si>
    <t>Løv Ham 2</t>
  </si>
  <si>
    <t>Dale 2</t>
  </si>
  <si>
    <t>Nore Neset 2</t>
  </si>
  <si>
    <t>Mathopen 2</t>
  </si>
  <si>
    <t>Syril</t>
  </si>
  <si>
    <t>Os</t>
  </si>
  <si>
    <t>Mathopen 3</t>
  </si>
  <si>
    <t>Jotun</t>
  </si>
  <si>
    <t>Sotra Kolltveit J9</t>
  </si>
  <si>
    <t>Sotra Brattholmen</t>
  </si>
  <si>
    <t>Sandane</t>
  </si>
  <si>
    <t>Sotra Kolltveit J9 2</t>
  </si>
  <si>
    <t>Sotra Foldnes</t>
  </si>
  <si>
    <t>Årdalstangen</t>
  </si>
  <si>
    <t>Stord</t>
  </si>
  <si>
    <t>Sotra Hjelteryggen J9</t>
  </si>
  <si>
    <t>Stryn</t>
  </si>
  <si>
    <t>Stord 2</t>
  </si>
  <si>
    <t>Sotra Kolltveit</t>
  </si>
  <si>
    <t>Breimsbygda</t>
  </si>
  <si>
    <t>Stord 3</t>
  </si>
  <si>
    <t>Sund</t>
  </si>
  <si>
    <t>Sogndal</t>
  </si>
  <si>
    <t>Stord 4</t>
  </si>
  <si>
    <t xml:space="preserve">Vadmyra </t>
  </si>
  <si>
    <t>Vikane</t>
  </si>
  <si>
    <t>Søreide</t>
  </si>
  <si>
    <t>Åsane</t>
  </si>
  <si>
    <t>Viking TIF</t>
  </si>
  <si>
    <t>Åsane 2</t>
  </si>
  <si>
    <t>Årstad</t>
  </si>
  <si>
    <t>Åsane 3</t>
  </si>
  <si>
    <t>16 kamper</t>
  </si>
  <si>
    <t>Jenter 10 B01 H</t>
  </si>
  <si>
    <t>Jenter 10 B02 H</t>
  </si>
  <si>
    <t>Askøy</t>
  </si>
  <si>
    <t>Askøy 4</t>
  </si>
  <si>
    <t>Askøy 2</t>
  </si>
  <si>
    <t>Askøy 6</t>
  </si>
  <si>
    <t>Askøy 3</t>
  </si>
  <si>
    <t>Askøy 7</t>
  </si>
  <si>
    <t>Askøy 5</t>
  </si>
  <si>
    <t>Askøy 8</t>
  </si>
  <si>
    <t>Bergen</t>
  </si>
  <si>
    <t>Askøy 9</t>
  </si>
  <si>
    <t>Bergen 2</t>
  </si>
  <si>
    <t xml:space="preserve">Eikanger </t>
  </si>
  <si>
    <t>Bjarg  7</t>
  </si>
  <si>
    <t>Fana 4</t>
  </si>
  <si>
    <t>Bjarg 3</t>
  </si>
  <si>
    <t>Knarvik 2</t>
  </si>
  <si>
    <t>Fitjar</t>
  </si>
  <si>
    <t>Lindås</t>
  </si>
  <si>
    <t>Gneist 5</t>
  </si>
  <si>
    <t>Manger</t>
  </si>
  <si>
    <t>Gneist 6</t>
  </si>
  <si>
    <t>Mathopen</t>
  </si>
  <si>
    <t>Kalandseid 2</t>
  </si>
  <si>
    <t>Nordre Fjell</t>
  </si>
  <si>
    <t>Osterøy</t>
  </si>
  <si>
    <t>Kvinnherad</t>
  </si>
  <si>
    <t>Salhus</t>
  </si>
  <si>
    <t>Nore Neset 3</t>
  </si>
  <si>
    <t>Skjergard</t>
  </si>
  <si>
    <t>Os 2</t>
  </si>
  <si>
    <t>Sotra Brattholmen J9</t>
  </si>
  <si>
    <t>Stord 5</t>
  </si>
  <si>
    <t>Sotra Foldnes J9</t>
  </si>
  <si>
    <t>Sædalen</t>
  </si>
  <si>
    <t>Sund 2</t>
  </si>
  <si>
    <t>Sædalen 2</t>
  </si>
  <si>
    <t xml:space="preserve">Tertnes </t>
  </si>
  <si>
    <t>Søreide 2</t>
  </si>
  <si>
    <t>Tertnes 2</t>
  </si>
  <si>
    <t>Tysnes</t>
  </si>
  <si>
    <t>Voss</t>
  </si>
  <si>
    <t>Årstad 2</t>
  </si>
  <si>
    <t>Åsane 4</t>
  </si>
  <si>
    <t>Jenter 11 år</t>
  </si>
  <si>
    <t>Jenter 11 A01 H</t>
  </si>
  <si>
    <t>Jenter 11 A02 H</t>
  </si>
  <si>
    <t xml:space="preserve">Bønes </t>
  </si>
  <si>
    <t>florø</t>
  </si>
  <si>
    <t>Gaular 2</t>
  </si>
  <si>
    <t>Fyllingen 3</t>
  </si>
  <si>
    <t>Kjøkkelvik 2</t>
  </si>
  <si>
    <t>Sotra 4</t>
  </si>
  <si>
    <t>Dale</t>
  </si>
  <si>
    <t>Sotra 5</t>
  </si>
  <si>
    <t>Askvoll og Holmedal</t>
  </si>
  <si>
    <t>Sotra 6</t>
  </si>
  <si>
    <t>Vik</t>
  </si>
  <si>
    <t>Sotra</t>
  </si>
  <si>
    <t>Fj/Vereide</t>
  </si>
  <si>
    <t>Sotra 2</t>
  </si>
  <si>
    <t>Fj/Vereide 2</t>
  </si>
  <si>
    <t>Sotra 3</t>
  </si>
  <si>
    <t>Vadmyra</t>
  </si>
  <si>
    <t>Stryn 2</t>
  </si>
  <si>
    <t>Sogndal 2</t>
  </si>
  <si>
    <t>Sogndal 3</t>
  </si>
  <si>
    <t>Aurland</t>
  </si>
  <si>
    <t>min 14 kampar</t>
  </si>
  <si>
    <t>Jenter 11 B01 H</t>
  </si>
  <si>
    <t>Jenter 11 B02 H</t>
  </si>
  <si>
    <t>Bønes 4</t>
  </si>
  <si>
    <t>Fana 6</t>
  </si>
  <si>
    <t>Fana 7</t>
  </si>
  <si>
    <t>Fana 5</t>
  </si>
  <si>
    <t>Løv-Ham</t>
  </si>
  <si>
    <t>Kvinnherad 2</t>
  </si>
  <si>
    <t>Lysekloster</t>
  </si>
  <si>
    <t>Salhus 2</t>
  </si>
  <si>
    <t>Sotra 7</t>
  </si>
  <si>
    <t xml:space="preserve">Odda </t>
  </si>
  <si>
    <t>Sotra 8</t>
  </si>
  <si>
    <t>Sotra 9</t>
  </si>
  <si>
    <t>Tertnes 3</t>
  </si>
  <si>
    <t>Årstad 3</t>
  </si>
  <si>
    <t>Søreide 3</t>
  </si>
  <si>
    <t>Jenter 12 år</t>
  </si>
  <si>
    <t>Jenter 12 A01 H</t>
  </si>
  <si>
    <t>Jenter 12 A02 H</t>
  </si>
  <si>
    <t>Jenter 12 A03 H</t>
  </si>
  <si>
    <t>Florø</t>
  </si>
  <si>
    <t xml:space="preserve">Bjarg </t>
  </si>
  <si>
    <t>Tertnes</t>
  </si>
  <si>
    <t>Sandane 2</t>
  </si>
  <si>
    <t xml:space="preserve">Gaular </t>
  </si>
  <si>
    <t>Nordre Holsnøy</t>
  </si>
  <si>
    <t>Askvoll/Holmedal</t>
  </si>
  <si>
    <t xml:space="preserve">Nordnes </t>
  </si>
  <si>
    <t>Jølster</t>
  </si>
  <si>
    <t>Jenter 12 B01 H</t>
  </si>
  <si>
    <t>Jenter 12 B02 H</t>
  </si>
  <si>
    <t>Jenter 12 B03 H</t>
  </si>
  <si>
    <t>Jenter 12 B04 H</t>
  </si>
  <si>
    <t>Jenter 12 C01 H</t>
  </si>
  <si>
    <t>Flaktveit 2</t>
  </si>
  <si>
    <t>Modalen</t>
  </si>
  <si>
    <t>Løv-Ham 2</t>
  </si>
  <si>
    <t xml:space="preserve">Osterøy </t>
  </si>
  <si>
    <t>Voss 2</t>
  </si>
  <si>
    <t>Sandviken</t>
  </si>
  <si>
    <t xml:space="preserve">Sund </t>
  </si>
  <si>
    <t>Nordnes 2</t>
  </si>
  <si>
    <t>Flaktveit 3</t>
  </si>
  <si>
    <t xml:space="preserve">Lyngbø </t>
  </si>
  <si>
    <t>Nordre Holsnøy 2</t>
  </si>
  <si>
    <t>Fyllingen 4</t>
  </si>
  <si>
    <t>Viking TIF 2</t>
  </si>
  <si>
    <t>Kjøkkelvik 3</t>
  </si>
  <si>
    <t>Jenter 13 år</t>
  </si>
  <si>
    <t xml:space="preserve">Alternativ 2: </t>
  </si>
  <si>
    <t>Haugen</t>
  </si>
  <si>
    <t>Syril/Sogndal</t>
  </si>
  <si>
    <t xml:space="preserve">Sogndal </t>
  </si>
  <si>
    <t>samt 2 lag fra ekstra kval.</t>
  </si>
  <si>
    <t>Løv Ham 2 (B)</t>
  </si>
  <si>
    <t>Knarvik 3</t>
  </si>
  <si>
    <t>Vaksdal</t>
  </si>
  <si>
    <t>Løv Ham 3</t>
  </si>
  <si>
    <t xml:space="preserve">Nordre Holsnøy </t>
  </si>
  <si>
    <t>Os/Nore Neset</t>
  </si>
  <si>
    <t xml:space="preserve">Kvinnherad </t>
  </si>
  <si>
    <t>stord 2</t>
  </si>
  <si>
    <t>Viking</t>
  </si>
  <si>
    <t>Odda</t>
  </si>
  <si>
    <t>Tertnes 5</t>
  </si>
  <si>
    <t>Sædalen 3</t>
  </si>
  <si>
    <t>Tertnes 4</t>
  </si>
  <si>
    <t>Jenter 14 år</t>
  </si>
  <si>
    <t>Jenter 14 A01 H</t>
  </si>
  <si>
    <t>Jenter 14 A02 H</t>
  </si>
  <si>
    <t>Jenter 14 A03 H</t>
  </si>
  <si>
    <t xml:space="preserve">Jenter 14 A04 H </t>
  </si>
  <si>
    <t xml:space="preserve">Sædalen </t>
  </si>
  <si>
    <t>3 kamper</t>
  </si>
  <si>
    <t>Jenter 14 A07 SF</t>
  </si>
  <si>
    <t xml:space="preserve">Eid </t>
  </si>
  <si>
    <t>Gloppen 2</t>
  </si>
  <si>
    <t>Gloppen</t>
  </si>
  <si>
    <t>Gloppen 3</t>
  </si>
  <si>
    <t>6 lag dobbel serie</t>
  </si>
  <si>
    <t>Jenter 14 B01 H</t>
  </si>
  <si>
    <t>Jenter 14 B02 H</t>
  </si>
  <si>
    <t>Jenter 14 B03 H</t>
  </si>
  <si>
    <t>Eidsvåg IL</t>
  </si>
  <si>
    <t>Kringlebotn 2</t>
  </si>
  <si>
    <t>Bønes 3</t>
  </si>
  <si>
    <t>Jenter 15 år</t>
  </si>
  <si>
    <t>Jenter 15 A01 H</t>
  </si>
  <si>
    <t>Jenter 15 A02 H</t>
  </si>
  <si>
    <t>Bjørnar/Osterøy</t>
  </si>
  <si>
    <t>Jenter 15 H AA1</t>
  </si>
  <si>
    <t>Jenter 15 H AA2</t>
  </si>
  <si>
    <t xml:space="preserve">Gloppen </t>
  </si>
  <si>
    <t>Jotun/Årdalstangen</t>
  </si>
  <si>
    <t>Jenter 15 A03 H</t>
  </si>
  <si>
    <t>Jenter 15 A04 H</t>
  </si>
  <si>
    <t>Nore Neset/OS</t>
  </si>
  <si>
    <t>Jenter 15 B01 H</t>
  </si>
  <si>
    <t>Jenter 15 B02 H</t>
  </si>
  <si>
    <t>Jenter 15 C01 H</t>
  </si>
  <si>
    <t>Fana 2 (14)</t>
  </si>
  <si>
    <t>Lyngbø (14)</t>
  </si>
  <si>
    <t>Osterøy 2 (14)</t>
  </si>
  <si>
    <t xml:space="preserve">Lindås </t>
  </si>
  <si>
    <t>Os/Nore Neset 2</t>
  </si>
  <si>
    <t xml:space="preserve">Fyllingen </t>
  </si>
  <si>
    <t>Jenter 16 A - Kval</t>
  </si>
  <si>
    <t>5 Kamper</t>
  </si>
  <si>
    <t>Vadmyra 2</t>
  </si>
  <si>
    <t>Osterøy/Bjørnar</t>
  </si>
  <si>
    <t>6 lag - Enkel Serie</t>
  </si>
  <si>
    <t>Jenter 17 år</t>
  </si>
  <si>
    <t>Jenter 18 år Elite</t>
  </si>
  <si>
    <t>Jenter 17-20 år</t>
  </si>
  <si>
    <t>lag totalt i disse klassenene</t>
  </si>
  <si>
    <t>Jenter 18 Elite - H</t>
  </si>
  <si>
    <t>Jenter Junior Bredde 17-20</t>
  </si>
  <si>
    <t>Jenter 18 SF</t>
  </si>
  <si>
    <t>Kjøkkelvik/Sotra</t>
  </si>
  <si>
    <t>Bjarg (J17)</t>
  </si>
  <si>
    <t>Søreide (J17)</t>
  </si>
  <si>
    <t>10 kampar</t>
  </si>
  <si>
    <t xml:space="preserve">Jenter 35 år </t>
  </si>
  <si>
    <t> Jenter 35 - Superligaen</t>
  </si>
  <si>
    <t>Gutter 10 år</t>
  </si>
  <si>
    <t>Gutter 10 A01 H</t>
  </si>
  <si>
    <t>Gutter 10 B01 H</t>
  </si>
  <si>
    <t>Mathopen blå</t>
  </si>
  <si>
    <t xml:space="preserve">Årstad </t>
  </si>
  <si>
    <t>Florø 4</t>
  </si>
  <si>
    <t>IL Skjergard</t>
  </si>
  <si>
    <t>Åsane/Flaktveit</t>
  </si>
  <si>
    <t>22 lag - aktivitetsserie</t>
  </si>
  <si>
    <t>Gutter 11 år</t>
  </si>
  <si>
    <t>Gutter 11 A01 H</t>
  </si>
  <si>
    <t>Gutter 11 B01 H</t>
  </si>
  <si>
    <t>Knarvik  2</t>
  </si>
  <si>
    <t>Mathopen rød</t>
  </si>
  <si>
    <t xml:space="preserve">Knarvik </t>
  </si>
  <si>
    <t>Bremanger</t>
  </si>
  <si>
    <t>14 lag- aktivitetsserie</t>
  </si>
  <si>
    <t>Gutter 12 år</t>
  </si>
  <si>
    <t>Alternativ 1:</t>
  </si>
  <si>
    <t>Gutter 12  A01 H</t>
  </si>
  <si>
    <t>Gutter 12  A03 SF</t>
  </si>
  <si>
    <t>Flaktveit/Åsane 1</t>
  </si>
  <si>
    <t>Åsane/Flaktveit 2</t>
  </si>
  <si>
    <t xml:space="preserve">Søreide </t>
  </si>
  <si>
    <t>Syril 2</t>
  </si>
  <si>
    <t>Åsane/Flaktveit 3</t>
  </si>
  <si>
    <t xml:space="preserve">Askøy </t>
  </si>
  <si>
    <t>Gutter 12  B01 H</t>
  </si>
  <si>
    <t>Alternativ 2:</t>
  </si>
  <si>
    <t xml:space="preserve">Sandviken </t>
  </si>
  <si>
    <t>Gutter 13 år</t>
  </si>
  <si>
    <t>Askøy/Sotra (B)</t>
  </si>
  <si>
    <t>Bønes 2 (B)</t>
  </si>
  <si>
    <t>KIL/VIL/MIL 1</t>
  </si>
  <si>
    <t>Flaktveit/Åsane 3</t>
  </si>
  <si>
    <t>Lindås (B)</t>
  </si>
  <si>
    <t>Os/Nore Neset ( C )</t>
  </si>
  <si>
    <t>KIL/VIL/MIL 2</t>
  </si>
  <si>
    <t>Sandviken/Åsane 2</t>
  </si>
  <si>
    <t>Sandviken/Åsane 1</t>
  </si>
  <si>
    <t>Tysnes (B)</t>
  </si>
  <si>
    <t>Gutter 14 år</t>
  </si>
  <si>
    <t>Gutter 14 A01 H</t>
  </si>
  <si>
    <t>Gutter 14 A02 SF</t>
  </si>
  <si>
    <t>Askøy-Sotra</t>
  </si>
  <si>
    <t>Askøy/Sotra</t>
  </si>
  <si>
    <t>Bjarg/Knarvik</t>
  </si>
  <si>
    <t>VIL/MIL/KIL</t>
  </si>
  <si>
    <t>Høyang G15</t>
  </si>
  <si>
    <t>Sogndal G15</t>
  </si>
  <si>
    <t>Gutter 17 år</t>
  </si>
  <si>
    <t>Gutter 18 år</t>
  </si>
  <si>
    <t>Gutter 17-20 år</t>
  </si>
  <si>
    <t>Gutter 18 Elite</t>
  </si>
  <si>
    <t>FyllingenBergen</t>
  </si>
  <si>
    <t>FyllingenBergen 2</t>
  </si>
  <si>
    <t>Gullserien (HU)</t>
  </si>
  <si>
    <t>Gullerien 01</t>
  </si>
  <si>
    <t>Gullerien 02</t>
  </si>
  <si>
    <t>Rundespill</t>
  </si>
  <si>
    <t>Ulik kampavvikling fra runde til runde</t>
  </si>
  <si>
    <t>Kvinner Senior</t>
  </si>
  <si>
    <t>lag i klassen</t>
  </si>
  <si>
    <t>3 divisjon</t>
  </si>
  <si>
    <t>4.divisjon avd. 1</t>
  </si>
  <si>
    <t>4.divisjon avd. 2</t>
  </si>
  <si>
    <t>BSI</t>
  </si>
  <si>
    <t xml:space="preserve">KIL/MIL/SSK </t>
  </si>
  <si>
    <t xml:space="preserve">Syril </t>
  </si>
  <si>
    <t>Jotun 2</t>
  </si>
  <si>
    <t>NHHI</t>
  </si>
  <si>
    <t>SSK/KIL/MIL 2</t>
  </si>
  <si>
    <t>5.divisjon avd 1</t>
  </si>
  <si>
    <t>5.divisjon avd 2</t>
  </si>
  <si>
    <t>Os 3</t>
  </si>
  <si>
    <t>Kleppestø</t>
  </si>
  <si>
    <t>KIL/MIL/SSK 3</t>
  </si>
  <si>
    <t>NHHI 2</t>
  </si>
  <si>
    <t>BSI 2</t>
  </si>
  <si>
    <t>6.divisjon avd 1</t>
  </si>
  <si>
    <t>6.divisjon avd 2</t>
  </si>
  <si>
    <t>6.divisjon avd 3</t>
  </si>
  <si>
    <t>Juristforeningen</t>
  </si>
  <si>
    <t>BI</t>
  </si>
  <si>
    <t>Lyngbø 2</t>
  </si>
  <si>
    <t>Lindås 2</t>
  </si>
  <si>
    <t>BSI 3</t>
  </si>
  <si>
    <t>KIL/MIL/SSK 4</t>
  </si>
  <si>
    <t>Nore neset 2</t>
  </si>
  <si>
    <t>Eidvåg</t>
  </si>
  <si>
    <t>Viking 2</t>
  </si>
  <si>
    <t>Sund 3</t>
  </si>
  <si>
    <t>Menn Senior</t>
  </si>
  <si>
    <t>4.divisjon</t>
  </si>
  <si>
    <t>5.divisjon</t>
  </si>
  <si>
    <t>Raballder Bergen</t>
  </si>
  <si>
    <t>Norrøna</t>
  </si>
  <si>
    <t>Viking TIF 3</t>
  </si>
  <si>
    <t>Viking TIF 4</t>
  </si>
  <si>
    <t>Øygard</t>
  </si>
  <si>
    <t>Jenter 11 A03 SF</t>
  </si>
  <si>
    <t>Jenter 12 A04 SF</t>
  </si>
  <si>
    <t>Jenter 12 A05 SF</t>
  </si>
  <si>
    <t>ca 19 kamper totalt</t>
  </si>
  <si>
    <t>ca 18 kamper totalt</t>
  </si>
  <si>
    <t>ca 21 kamper totalt</t>
  </si>
  <si>
    <t>Nr. 1-3 fra A5-A7</t>
  </si>
  <si>
    <t>Nr. 1-3 fra A1-A4</t>
  </si>
  <si>
    <t>Nr. 5-7 fra A1-A4</t>
  </si>
  <si>
    <t>Jenter 13 A - Ekstra kval.</t>
  </si>
  <si>
    <t>Jenter 13 AA1 H</t>
  </si>
  <si>
    <t>Jenter 13 AA2 H</t>
  </si>
  <si>
    <t>Jenter 13 AA3 SF</t>
  </si>
  <si>
    <t>Jenter 13 AA4 SF</t>
  </si>
  <si>
    <t>Nr. 4-6 fra A5-A7</t>
  </si>
  <si>
    <t xml:space="preserve">3 Kamper </t>
  </si>
  <si>
    <t>ca 19 Kamper totalt</t>
  </si>
  <si>
    <t>ca 18 Kamper totalt</t>
  </si>
  <si>
    <t>ca 21 Kamper totalt</t>
  </si>
  <si>
    <t>Minimum 14 kamper</t>
  </si>
  <si>
    <t>Minimum 12 kamper</t>
  </si>
  <si>
    <t>Jenter 14 A - Ekstra kval.</t>
  </si>
  <si>
    <t>Jenter 14 AA1 H</t>
  </si>
  <si>
    <t>Jenter 14 AA2 H</t>
  </si>
  <si>
    <t>Jenter 14 AA3 SF</t>
  </si>
  <si>
    <t>Jenter 14 AA4 SF</t>
  </si>
  <si>
    <t>spiller kval. om spill</t>
  </si>
  <si>
    <t>til AA1/AA2 der</t>
  </si>
  <si>
    <t>samt to lag fra ekstra kval.</t>
  </si>
  <si>
    <t>Jenter 14 A05 SF</t>
  </si>
  <si>
    <t>Jenter 14 A06 SF</t>
  </si>
  <si>
    <t xml:space="preserve">Nr. 1-4 fra A5 </t>
  </si>
  <si>
    <t>Nr. 5-7 fra A5</t>
  </si>
  <si>
    <t>samt nr. 1-3 fra A6</t>
  </si>
  <si>
    <t>samt nr. 4-6 fra A6</t>
  </si>
  <si>
    <t>17-18 kamper totalt</t>
  </si>
  <si>
    <t xml:space="preserve"> 15-16 kamper totalt</t>
  </si>
  <si>
    <t xml:space="preserve">Alle 4'erne i A1-A4 </t>
  </si>
  <si>
    <t>de to beste går til AA1</t>
  </si>
  <si>
    <t>og de to øvrige til AA2</t>
  </si>
  <si>
    <t>der de to beste går til AA1</t>
  </si>
  <si>
    <t xml:space="preserve"> til AA1/AA2</t>
  </si>
  <si>
    <t xml:space="preserve"> spiller kval. om spill</t>
  </si>
  <si>
    <t>Alternativ 3:</t>
  </si>
  <si>
    <t xml:space="preserve">Nr. 1-2 fra A2 og A4 </t>
  </si>
  <si>
    <t xml:space="preserve">Nr. 3-5 fra A2 og A4 </t>
  </si>
  <si>
    <t xml:space="preserve">Nr. 4-6 fra A1 og A3 </t>
  </si>
  <si>
    <t xml:space="preserve">Nr. 1-3 fra A1 og A3 </t>
  </si>
  <si>
    <t>Jenter 15 A05 SF</t>
  </si>
  <si>
    <t>Jenter 13 A02 H</t>
  </si>
  <si>
    <t>Jenter 13 A01 H</t>
  </si>
  <si>
    <t>Jenter 13 A03 H</t>
  </si>
  <si>
    <t>Jenter 13 A04 H</t>
  </si>
  <si>
    <t>Jenter 13 A05 SF</t>
  </si>
  <si>
    <t>Jenter 13 A06 SF</t>
  </si>
  <si>
    <t>Jenter 13 A07 SF</t>
  </si>
  <si>
    <t>Jenter 13 B01 H</t>
  </si>
  <si>
    <t>Jenter 13 B02 H</t>
  </si>
  <si>
    <t>Jenter 13 B03 H</t>
  </si>
  <si>
    <t>Jenter 13 B04 H</t>
  </si>
  <si>
    <t>Jenter 13 C01 H</t>
  </si>
  <si>
    <t xml:space="preserve">Jenter 16 år </t>
  </si>
  <si>
    <t>og nr.3 går til AA2</t>
  </si>
  <si>
    <t>Nr. 1 og 2 fra A1-A3</t>
  </si>
  <si>
    <t>Nr. 4-6 fra A1-A3</t>
  </si>
  <si>
    <t>samt ett lag fra ekstra kval.</t>
  </si>
  <si>
    <t> Jenter 16 A04 SF</t>
  </si>
  <si>
    <t>Jenter 16 A03 H</t>
  </si>
  <si>
    <t>Jenter 16 A02 H</t>
  </si>
  <si>
    <t>Jenter 16 A01 H</t>
  </si>
  <si>
    <t>Jenter 16 AA1 H</t>
  </si>
  <si>
    <t>Jenter 16 AA2 H</t>
  </si>
  <si>
    <t> Jenter 16  B03 H</t>
  </si>
  <si>
    <t> Jenter 16 B02 H</t>
  </si>
  <si>
    <t> Jenter 16 B01 H</t>
  </si>
  <si>
    <t> Jenter 16 BA1 H</t>
  </si>
  <si>
    <t> Jenter 16 BA2 H</t>
  </si>
  <si>
    <t xml:space="preserve">Alle 3'erne fra A1-A3 </t>
  </si>
  <si>
    <t>Nr. 1-3 fra B1-B3</t>
  </si>
  <si>
    <t>Nr. 4-6 fra B1-B3</t>
  </si>
  <si>
    <t>ca 20 Kamper</t>
  </si>
  <si>
    <t>ca 18 Kamper</t>
  </si>
  <si>
    <t>lag totalt i disse klassene</t>
  </si>
  <si>
    <t>Gutter 10 A02 SF</t>
  </si>
  <si>
    <t xml:space="preserve">Resultatene fra kval. </t>
  </si>
  <si>
    <t xml:space="preserve"> tas med.</t>
  </si>
  <si>
    <t>ca 24 kamper totalt</t>
  </si>
  <si>
    <t>Gneist/Bønes</t>
  </si>
  <si>
    <t>Gutter 11 A02 SF</t>
  </si>
  <si>
    <t>Gutter 12 BA2 H</t>
  </si>
  <si>
    <t>Gutter 12 BA1 H</t>
  </si>
  <si>
    <t>Øvre halvdel av lagene fra B1</t>
  </si>
  <si>
    <t>20 kamper totalt</t>
  </si>
  <si>
    <t>Gutter 12  A02 H</t>
  </si>
  <si>
    <t>Gutter 12  A04 SF</t>
  </si>
  <si>
    <t>Gutter 13 A01 H</t>
  </si>
  <si>
    <t>Gutter 13 A02 H</t>
  </si>
  <si>
    <t>Gutter 13 A03 H</t>
  </si>
  <si>
    <t>Resterende lag fra B1</t>
  </si>
  <si>
    <t>Førde/Dale</t>
  </si>
  <si>
    <t>Gutter 14 B01 H</t>
  </si>
  <si>
    <t>Gutter 15 A01 H</t>
  </si>
  <si>
    <t>Øvrige fra A1-A3</t>
  </si>
  <si>
    <t>Gutter 13 AA2 H</t>
  </si>
  <si>
    <t>Gutter 13 AA1 H</t>
  </si>
  <si>
    <t>ca 23  kamper totalt</t>
  </si>
  <si>
    <t>nr. 1-3 fra A2 og A3</t>
  </si>
  <si>
    <t>Gutter 16 A02 SF</t>
  </si>
  <si>
    <t>Nr. 1-4 fra A1 og</t>
  </si>
  <si>
    <t>Gutter 13 A04 SF</t>
  </si>
  <si>
    <t>Gutter 16 A01 H</t>
  </si>
  <si>
    <t xml:space="preserve">Gutter 15 år </t>
  </si>
  <si>
    <t>Gutter 16 år</t>
  </si>
  <si>
    <t>Jenter 13  A06 SF</t>
  </si>
  <si>
    <t>Nordre Fjell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</si>
</sst>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Verdana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trike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D8D8"/>
      </patternFill>
    </fill>
    <fill>
      <patternFill patternType="solid">
        <fgColor rgb="FFFFC000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">
    <xf numFmtId="0" fontId="0" fillId="0" borderId="0"/>
    <xf numFmtId="0" fontId="2" fillId="0" borderId="0" applyBorder="0"/>
    <xf numFmtId="0" fontId="2" fillId="5" borderId="7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Font="1" applyBorder="1"/>
    <xf numFmtId="0" fontId="0" fillId="0" borderId="0" xfId="0" applyFont="1"/>
    <xf numFmtId="0" fontId="4" fillId="0" borderId="0" xfId="0" applyFont="1"/>
    <xf numFmtId="0" fontId="0" fillId="6" borderId="0" xfId="0" applyFill="1"/>
    <xf numFmtId="0" fontId="5" fillId="6" borderId="0" xfId="0" applyFont="1" applyFill="1"/>
    <xf numFmtId="0" fontId="4" fillId="6" borderId="0" xfId="0" applyFont="1" applyFill="1"/>
    <xf numFmtId="0" fontId="0" fillId="3" borderId="1" xfId="0" applyFont="1" applyFill="1" applyBorder="1"/>
    <xf numFmtId="0" fontId="4" fillId="4" borderId="1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6" fillId="2" borderId="1" xfId="0" applyFont="1" applyFill="1" applyBorder="1" applyAlignment="1"/>
    <xf numFmtId="0" fontId="0" fillId="3" borderId="1" xfId="0" applyFont="1" applyFill="1" applyBorder="1" applyAlignment="1"/>
    <xf numFmtId="0" fontId="7" fillId="2" borderId="5" xfId="0" applyFont="1" applyFill="1" applyBorder="1" applyAlignment="1"/>
    <xf numFmtId="0" fontId="0" fillId="2" borderId="6" xfId="0" applyFont="1" applyFill="1" applyBorder="1" applyAlignment="1"/>
    <xf numFmtId="0" fontId="7" fillId="2" borderId="1" xfId="0" applyFont="1" applyFill="1" applyBorder="1" applyAlignment="1"/>
    <xf numFmtId="0" fontId="7" fillId="0" borderId="1" xfId="1" applyNumberFormat="1" applyFont="1" applyFill="1" applyBorder="1" applyAlignment="1" applyProtection="1"/>
    <xf numFmtId="0" fontId="7" fillId="3" borderId="2" xfId="0" applyFont="1" applyFill="1" applyBorder="1" applyAlignment="1">
      <alignment vertical="center"/>
    </xf>
    <xf numFmtId="0" fontId="0" fillId="7" borderId="8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0" fillId="0" borderId="0" xfId="0" applyFont="1" applyFill="1"/>
    <xf numFmtId="0" fontId="0" fillId="0" borderId="1" xfId="0" applyFont="1" applyFill="1" applyBorder="1"/>
    <xf numFmtId="0" fontId="3" fillId="0" borderId="1" xfId="0" applyFont="1" applyFill="1" applyBorder="1"/>
    <xf numFmtId="0" fontId="0" fillId="0" borderId="5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11" fillId="0" borderId="0" xfId="0" applyFont="1"/>
    <xf numFmtId="0" fontId="0" fillId="12" borderId="1" xfId="0" applyFont="1" applyFill="1" applyBorder="1"/>
    <xf numFmtId="0" fontId="2" fillId="12" borderId="1" xfId="1" applyNumberFormat="1" applyFont="1" applyFill="1" applyBorder="1" applyAlignment="1" applyProtection="1"/>
    <xf numFmtId="0" fontId="12" fillId="6" borderId="0" xfId="0" applyFont="1" applyFill="1"/>
    <xf numFmtId="0" fontId="13" fillId="6" borderId="0" xfId="0" applyFont="1" applyFill="1"/>
    <xf numFmtId="0" fontId="14" fillId="6" borderId="0" xfId="0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0" fontId="15" fillId="2" borderId="1" xfId="0" applyFont="1" applyFill="1" applyBorder="1" applyAlignment="1"/>
    <xf numFmtId="0" fontId="12" fillId="0" borderId="1" xfId="0" applyNumberFormat="1" applyFont="1" applyFill="1" applyBorder="1" applyAlignment="1" applyProtection="1"/>
    <xf numFmtId="0" fontId="12" fillId="3" borderId="1" xfId="0" applyFont="1" applyFill="1" applyBorder="1"/>
    <xf numFmtId="0" fontId="17" fillId="2" borderId="5" xfId="0" applyFont="1" applyFill="1" applyBorder="1" applyAlignment="1"/>
    <xf numFmtId="0" fontId="12" fillId="2" borderId="6" xfId="0" applyFont="1" applyFill="1" applyBorder="1" applyAlignment="1"/>
    <xf numFmtId="0" fontId="12" fillId="0" borderId="1" xfId="0" applyFont="1" applyBorder="1"/>
    <xf numFmtId="0" fontId="14" fillId="4" borderId="1" xfId="0" applyFont="1" applyFill="1" applyBorder="1" applyAlignment="1"/>
    <xf numFmtId="0" fontId="18" fillId="0" borderId="0" xfId="0" applyFont="1" applyAlignment="1">
      <alignment horizontal="center"/>
    </xf>
    <xf numFmtId="0" fontId="12" fillId="4" borderId="5" xfId="0" applyFont="1" applyFill="1" applyBorder="1" applyAlignment="1"/>
    <xf numFmtId="0" fontId="14" fillId="0" borderId="0" xfId="0" applyFont="1" applyFill="1" applyBorder="1" applyAlignment="1"/>
    <xf numFmtId="0" fontId="12" fillId="4" borderId="6" xfId="0" applyFont="1" applyFill="1" applyBorder="1" applyAlignment="1"/>
    <xf numFmtId="0" fontId="12" fillId="0" borderId="0" xfId="0" applyFont="1" applyFill="1"/>
    <xf numFmtId="0" fontId="17" fillId="3" borderId="1" xfId="0" applyFont="1" applyFill="1" applyBorder="1" applyAlignment="1">
      <alignment vertical="center" wrapText="1"/>
    </xf>
    <xf numFmtId="0" fontId="19" fillId="0" borderId="0" xfId="0" applyFont="1"/>
    <xf numFmtId="0" fontId="12" fillId="9" borderId="5" xfId="0" applyFont="1" applyFill="1" applyBorder="1"/>
    <xf numFmtId="0" fontId="12" fillId="9" borderId="6" xfId="0" applyFont="1" applyFill="1" applyBorder="1"/>
    <xf numFmtId="0" fontId="12" fillId="0" borderId="0" xfId="0" applyFont="1" applyFill="1" applyBorder="1"/>
    <xf numFmtId="0" fontId="12" fillId="0" borderId="5" xfId="0" applyNumberFormat="1" applyFont="1" applyFill="1" applyBorder="1" applyAlignment="1" applyProtection="1"/>
    <xf numFmtId="0" fontId="12" fillId="0" borderId="0" xfId="0" applyFont="1" applyFill="1" applyBorder="1" applyAlignment="1"/>
    <xf numFmtId="0" fontId="14" fillId="0" borderId="0" xfId="0" applyFont="1"/>
    <xf numFmtId="0" fontId="20" fillId="0" borderId="1" xfId="1" applyNumberFormat="1" applyFont="1" applyFill="1" applyBorder="1" applyAlignment="1" applyProtection="1"/>
    <xf numFmtId="0" fontId="21" fillId="0" borderId="1" xfId="1" applyNumberFormat="1" applyFont="1" applyFill="1" applyBorder="1" applyAlignment="1" applyProtection="1"/>
    <xf numFmtId="0" fontId="21" fillId="12" borderId="1" xfId="1" applyNumberFormat="1" applyFont="1" applyFill="1" applyBorder="1" applyAlignment="1" applyProtection="1"/>
    <xf numFmtId="0" fontId="22" fillId="0" borderId="0" xfId="0" applyFont="1" applyAlignment="1"/>
    <xf numFmtId="0" fontId="23" fillId="0" borderId="0" xfId="0" applyFont="1"/>
    <xf numFmtId="0" fontId="22" fillId="0" borderId="0" xfId="0" applyFont="1"/>
    <xf numFmtId="0" fontId="14" fillId="10" borderId="1" xfId="0" applyFont="1" applyFill="1" applyBorder="1" applyAlignment="1"/>
    <xf numFmtId="0" fontId="12" fillId="10" borderId="5" xfId="0" applyFont="1" applyFill="1" applyBorder="1" applyAlignment="1"/>
    <xf numFmtId="0" fontId="12" fillId="10" borderId="6" xfId="0" applyFont="1" applyFill="1" applyBorder="1" applyAlignment="1"/>
    <xf numFmtId="0" fontId="24" fillId="0" borderId="0" xfId="0" applyFont="1" applyFill="1" applyBorder="1" applyAlignment="1"/>
    <xf numFmtId="0" fontId="16" fillId="0" borderId="0" xfId="0" applyFont="1" applyFill="1" applyBorder="1" applyAlignment="1"/>
    <xf numFmtId="0" fontId="18" fillId="0" borderId="0" xfId="0" applyFont="1" applyFill="1"/>
    <xf numFmtId="0" fontId="12" fillId="12" borderId="1" xfId="0" applyFont="1" applyFill="1" applyBorder="1"/>
    <xf numFmtId="0" fontId="21" fillId="0" borderId="1" xfId="0" applyFont="1" applyBorder="1"/>
    <xf numFmtId="0" fontId="21" fillId="12" borderId="1" xfId="0" applyFont="1" applyFill="1" applyBorder="1"/>
    <xf numFmtId="0" fontId="21" fillId="0" borderId="1" xfId="0" applyFont="1" applyFill="1" applyBorder="1"/>
    <xf numFmtId="0" fontId="18" fillId="0" borderId="0" xfId="0" applyFont="1" applyFill="1" applyBorder="1"/>
    <xf numFmtId="0" fontId="18" fillId="0" borderId="0" xfId="0" applyFont="1" applyBorder="1"/>
    <xf numFmtId="0" fontId="12" fillId="7" borderId="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25" fillId="0" borderId="1" xfId="0" applyFont="1" applyBorder="1"/>
    <xf numFmtId="0" fontId="22" fillId="0" borderId="1" xfId="0" applyNumberFormat="1" applyFont="1" applyFill="1" applyBorder="1" applyAlignment="1" applyProtection="1"/>
    <xf numFmtId="0" fontId="18" fillId="0" borderId="1" xfId="0" applyNumberFormat="1" applyFont="1" applyFill="1" applyBorder="1" applyAlignment="1" applyProtection="1"/>
    <xf numFmtId="0" fontId="12" fillId="7" borderId="5" xfId="0" applyFont="1" applyFill="1" applyBorder="1" applyAlignment="1">
      <alignment horizontal="center"/>
    </xf>
    <xf numFmtId="0" fontId="17" fillId="12" borderId="1" xfId="0" applyFont="1" applyFill="1" applyBorder="1" applyAlignment="1">
      <alignment vertical="top" wrapText="1"/>
    </xf>
    <xf numFmtId="0" fontId="15" fillId="4" borderId="1" xfId="0" applyFont="1" applyFill="1" applyBorder="1" applyAlignment="1"/>
    <xf numFmtId="0" fontId="12" fillId="0" borderId="1" xfId="0" applyFont="1" applyFill="1" applyBorder="1"/>
    <xf numFmtId="0" fontId="12" fillId="0" borderId="0" xfId="0" applyNumberFormat="1" applyFont="1" applyFill="1" applyAlignment="1" applyProtection="1"/>
    <xf numFmtId="0" fontId="17" fillId="4" borderId="5" xfId="0" applyFont="1" applyFill="1" applyBorder="1" applyAlignment="1">
      <alignment horizontal="left"/>
    </xf>
    <xf numFmtId="0" fontId="17" fillId="4" borderId="6" xfId="0" applyFont="1" applyFill="1" applyBorder="1" applyAlignment="1">
      <alignment horizontal="left"/>
    </xf>
    <xf numFmtId="0" fontId="15" fillId="11" borderId="1" xfId="0" applyFont="1" applyFill="1" applyBorder="1" applyAlignment="1"/>
    <xf numFmtId="0" fontId="17" fillId="11" borderId="5" xfId="0" applyFont="1" applyFill="1" applyBorder="1" applyAlignment="1">
      <alignment horizontal="left"/>
    </xf>
    <xf numFmtId="0" fontId="17" fillId="11" borderId="6" xfId="0" applyFont="1" applyFill="1" applyBorder="1" applyAlignment="1">
      <alignment horizontal="left"/>
    </xf>
    <xf numFmtId="0" fontId="25" fillId="0" borderId="1" xfId="1" applyNumberFormat="1" applyFont="1" applyFill="1" applyBorder="1" applyAlignment="1" applyProtection="1"/>
    <xf numFmtId="0" fontId="12" fillId="0" borderId="5" xfId="0" applyFont="1" applyBorder="1"/>
    <xf numFmtId="0" fontId="12" fillId="0" borderId="0" xfId="0" applyFont="1" applyFill="1" applyBorder="1" applyAlignment="1">
      <alignment horizontal="center"/>
    </xf>
    <xf numFmtId="0" fontId="15" fillId="9" borderId="1" xfId="0" applyFont="1" applyFill="1" applyBorder="1" applyAlignment="1"/>
    <xf numFmtId="0" fontId="14" fillId="9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7" fillId="2" borderId="5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5" fillId="4" borderId="5" xfId="0" applyFont="1" applyFill="1" applyBorder="1" applyAlignment="1"/>
    <xf numFmtId="0" fontId="12" fillId="0" borderId="0" xfId="0" applyFont="1" applyAlignment="1">
      <alignment vertical="center"/>
    </xf>
    <xf numFmtId="0" fontId="17" fillId="4" borderId="1" xfId="0" applyFont="1" applyFill="1" applyBorder="1" applyAlignment="1"/>
    <xf numFmtId="0" fontId="20" fillId="0" borderId="1" xfId="0" applyNumberFormat="1" applyFont="1" applyFill="1" applyBorder="1" applyAlignment="1" applyProtection="1"/>
    <xf numFmtId="0" fontId="20" fillId="0" borderId="1" xfId="0" applyFont="1" applyBorder="1"/>
    <xf numFmtId="0" fontId="22" fillId="0" borderId="1" xfId="0" applyFont="1" applyBorder="1"/>
    <xf numFmtId="0" fontId="20" fillId="12" borderId="1" xfId="0" applyNumberFormat="1" applyFont="1" applyFill="1" applyBorder="1" applyAlignment="1" applyProtection="1"/>
    <xf numFmtId="0" fontId="20" fillId="12" borderId="1" xfId="0" applyFont="1" applyFill="1" applyBorder="1"/>
    <xf numFmtId="0" fontId="22" fillId="12" borderId="1" xfId="0" applyFont="1" applyFill="1" applyBorder="1"/>
    <xf numFmtId="0" fontId="4" fillId="10" borderId="1" xfId="0" applyFont="1" applyFill="1" applyBorder="1" applyAlignment="1"/>
    <xf numFmtId="0" fontId="20" fillId="12" borderId="1" xfId="1" applyNumberFormat="1" applyFont="1" applyFill="1" applyBorder="1" applyAlignment="1" applyProtection="1"/>
    <xf numFmtId="0" fontId="13" fillId="0" borderId="0" xfId="0" applyFont="1" applyFill="1"/>
    <xf numFmtId="0" fontId="14" fillId="0" borderId="0" xfId="0" applyFont="1" applyFill="1"/>
    <xf numFmtId="0" fontId="22" fillId="0" borderId="1" xfId="0" applyFont="1" applyFill="1" applyBorder="1"/>
    <xf numFmtId="0" fontId="17" fillId="0" borderId="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7" fillId="2" borderId="6" xfId="0" applyFont="1" applyFill="1" applyBorder="1" applyAlignment="1"/>
    <xf numFmtId="0" fontId="0" fillId="0" borderId="5" xfId="0" applyFont="1" applyFill="1" applyBorder="1"/>
    <xf numFmtId="0" fontId="26" fillId="6" borderId="0" xfId="0" applyFont="1" applyFill="1"/>
    <xf numFmtId="0" fontId="27" fillId="6" borderId="0" xfId="0" applyFont="1" applyFill="1"/>
    <xf numFmtId="0" fontId="28" fillId="6" borderId="0" xfId="0" applyFont="1" applyFill="1"/>
    <xf numFmtId="0" fontId="26" fillId="0" borderId="0" xfId="0" applyFont="1"/>
    <xf numFmtId="0" fontId="26" fillId="0" borderId="0" xfId="0" applyFont="1" applyFill="1" applyBorder="1"/>
    <xf numFmtId="0" fontId="28" fillId="0" borderId="0" xfId="0" applyFont="1" applyFill="1" applyBorder="1"/>
    <xf numFmtId="0" fontId="26" fillId="0" borderId="0" xfId="0" applyFont="1" applyAlignment="1">
      <alignment horizontal="center"/>
    </xf>
    <xf numFmtId="0" fontId="28" fillId="2" borderId="1" xfId="0" applyFont="1" applyFill="1" applyBorder="1" applyAlignment="1"/>
    <xf numFmtId="0" fontId="28" fillId="4" borderId="1" xfId="0" applyFont="1" applyFill="1" applyBorder="1" applyAlignment="1"/>
    <xf numFmtId="0" fontId="26" fillId="0" borderId="1" xfId="0" applyNumberFormat="1" applyFont="1" applyFill="1" applyBorder="1" applyAlignment="1" applyProtection="1"/>
    <xf numFmtId="0" fontId="26" fillId="3" borderId="1" xfId="0" applyFont="1" applyFill="1" applyBorder="1"/>
    <xf numFmtId="0" fontId="26" fillId="0" borderId="8" xfId="0" applyNumberFormat="1" applyFont="1" applyFill="1" applyBorder="1" applyAlignment="1" applyProtection="1"/>
    <xf numFmtId="0" fontId="29" fillId="0" borderId="0" xfId="1" applyNumberFormat="1" applyFont="1" applyFill="1" applyAlignment="1" applyProtection="1"/>
    <xf numFmtId="0" fontId="26" fillId="0" borderId="0" xfId="0" applyNumberFormat="1" applyFont="1" applyFill="1" applyAlignment="1" applyProtection="1"/>
    <xf numFmtId="0" fontId="30" fillId="0" borderId="0" xfId="0" applyFont="1" applyAlignment="1">
      <alignment horizontal="center"/>
    </xf>
    <xf numFmtId="0" fontId="26" fillId="2" borderId="1" xfId="0" applyFont="1" applyFill="1" applyBorder="1" applyAlignment="1"/>
    <xf numFmtId="0" fontId="29" fillId="0" borderId="0" xfId="1" applyNumberFormat="1" applyFont="1" applyFill="1" applyBorder="1" applyAlignment="1" applyProtection="1"/>
    <xf numFmtId="0" fontId="26" fillId="4" borderId="1" xfId="0" applyFont="1" applyFill="1" applyBorder="1" applyAlignment="1"/>
    <xf numFmtId="0" fontId="29" fillId="2" borderId="5" xfId="0" applyFont="1" applyFill="1" applyBorder="1" applyAlignment="1"/>
    <xf numFmtId="0" fontId="26" fillId="2" borderId="6" xfId="0" applyFont="1" applyFill="1" applyBorder="1" applyAlignment="1"/>
    <xf numFmtId="0" fontId="26" fillId="0" borderId="0" xfId="0" applyFont="1" applyFill="1"/>
    <xf numFmtId="0" fontId="31" fillId="0" borderId="0" xfId="1" applyNumberFormat="1" applyFont="1" applyFill="1" applyAlignment="1" applyProtection="1"/>
    <xf numFmtId="0" fontId="32" fillId="0" borderId="0" xfId="0" applyFont="1"/>
    <xf numFmtId="0" fontId="31" fillId="0" borderId="0" xfId="1" applyNumberFormat="1" applyFont="1" applyFill="1" applyBorder="1" applyAlignment="1" applyProtection="1"/>
    <xf numFmtId="0" fontId="33" fillId="0" borderId="0" xfId="0" applyFont="1"/>
    <xf numFmtId="0" fontId="26" fillId="0" borderId="1" xfId="0" applyFont="1" applyBorder="1"/>
    <xf numFmtId="0" fontId="33" fillId="0" borderId="0" xfId="0" applyFont="1" applyAlignment="1">
      <alignment horizontal="left"/>
    </xf>
    <xf numFmtId="0" fontId="29" fillId="3" borderId="2" xfId="0" applyFont="1" applyFill="1" applyBorder="1" applyAlignment="1">
      <alignment vertical="center"/>
    </xf>
    <xf numFmtId="0" fontId="26" fillId="3" borderId="2" xfId="0" applyFont="1" applyFill="1" applyBorder="1" applyAlignment="1"/>
    <xf numFmtId="0" fontId="29" fillId="3" borderId="1" xfId="0" applyFont="1" applyFill="1" applyBorder="1" applyAlignment="1">
      <alignment vertical="center"/>
    </xf>
    <xf numFmtId="0" fontId="29" fillId="3" borderId="4" xfId="0" applyFont="1" applyFill="1" applyBorder="1" applyAlignment="1">
      <alignment vertical="center"/>
    </xf>
    <xf numFmtId="0" fontId="26" fillId="3" borderId="1" xfId="0" applyFont="1" applyFill="1" applyBorder="1" applyAlignment="1"/>
    <xf numFmtId="0" fontId="29" fillId="3" borderId="1" xfId="0" applyFont="1" applyFill="1" applyBorder="1" applyAlignment="1">
      <alignment vertical="center" wrapText="1"/>
    </xf>
    <xf numFmtId="0" fontId="29" fillId="2" borderId="1" xfId="0" applyFont="1" applyFill="1" applyBorder="1" applyAlignment="1"/>
    <xf numFmtId="0" fontId="34" fillId="3" borderId="1" xfId="0" applyFont="1" applyFill="1" applyBorder="1" applyAlignment="1">
      <alignment vertical="center" wrapText="1"/>
    </xf>
    <xf numFmtId="0" fontId="28" fillId="11" borderId="1" xfId="0" applyFont="1" applyFill="1" applyBorder="1" applyAlignment="1"/>
    <xf numFmtId="0" fontId="26" fillId="4" borderId="5" xfId="0" applyFont="1" applyFill="1" applyBorder="1" applyAlignment="1"/>
    <xf numFmtId="0" fontId="26" fillId="4" borderId="6" xfId="0" applyFont="1" applyFill="1" applyBorder="1" applyAlignment="1"/>
    <xf numFmtId="0" fontId="26" fillId="0" borderId="0" xfId="0" applyFont="1" applyFill="1" applyBorder="1" applyAlignment="1"/>
    <xf numFmtId="0" fontId="35" fillId="2" borderId="1" xfId="0" applyFont="1" applyFill="1" applyBorder="1" applyAlignment="1"/>
    <xf numFmtId="0" fontId="26" fillId="7" borderId="8" xfId="0" applyFont="1" applyFill="1" applyBorder="1" applyAlignment="1">
      <alignment horizontal="center"/>
    </xf>
    <xf numFmtId="0" fontId="26" fillId="12" borderId="1" xfId="0" applyNumberFormat="1" applyFont="1" applyFill="1" applyBorder="1" applyAlignment="1" applyProtection="1"/>
    <xf numFmtId="0" fontId="34" fillId="12" borderId="1" xfId="0" applyNumberFormat="1" applyFont="1" applyFill="1" applyBorder="1" applyAlignment="1" applyProtection="1"/>
    <xf numFmtId="0" fontId="26" fillId="0" borderId="1" xfId="0" applyFont="1" applyFill="1" applyBorder="1"/>
    <xf numFmtId="0" fontId="29" fillId="2" borderId="8" xfId="0" applyFont="1" applyFill="1" applyBorder="1" applyAlignment="1"/>
    <xf numFmtId="0" fontId="36" fillId="0" borderId="1" xfId="1" applyNumberFormat="1" applyFont="1" applyFill="1" applyBorder="1" applyAlignment="1" applyProtection="1"/>
    <xf numFmtId="0" fontId="36" fillId="12" borderId="1" xfId="1" applyNumberFormat="1" applyFont="1" applyFill="1" applyBorder="1" applyAlignment="1" applyProtection="1"/>
    <xf numFmtId="0" fontId="26" fillId="12" borderId="1" xfId="0" applyFont="1" applyFill="1" applyBorder="1"/>
    <xf numFmtId="0" fontId="34" fillId="0" borderId="0" xfId="0" applyFont="1"/>
    <xf numFmtId="0" fontId="30" fillId="0" borderId="1" xfId="0" applyFont="1" applyBorder="1"/>
    <xf numFmtId="0" fontId="37" fillId="0" borderId="0" xfId="0" applyFont="1"/>
    <xf numFmtId="0" fontId="30" fillId="0" borderId="0" xfId="0" applyFont="1" applyFill="1" applyBorder="1" applyAlignment="1">
      <alignment horizontal="center" vertical="center"/>
    </xf>
    <xf numFmtId="0" fontId="30" fillId="0" borderId="0" xfId="0" applyFont="1"/>
    <xf numFmtId="0" fontId="36" fillId="13" borderId="1" xfId="1" applyNumberFormat="1" applyFont="1" applyFill="1" applyBorder="1" applyAlignment="1" applyProtection="1"/>
    <xf numFmtId="0" fontId="26" fillId="3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vertical="center" wrapText="1"/>
    </xf>
    <xf numFmtId="0" fontId="34" fillId="0" borderId="1" xfId="0" applyNumberFormat="1" applyFont="1" applyFill="1" applyBorder="1" applyAlignment="1" applyProtection="1"/>
    <xf numFmtId="0" fontId="26" fillId="3" borderId="3" xfId="0" applyFont="1" applyFill="1" applyBorder="1" applyAlignment="1"/>
    <xf numFmtId="0" fontId="29" fillId="8" borderId="2" xfId="0" applyFont="1" applyFill="1" applyBorder="1"/>
    <xf numFmtId="0" fontId="34" fillId="13" borderId="1" xfId="0" applyNumberFormat="1" applyFont="1" applyFill="1" applyBorder="1" applyAlignment="1" applyProtection="1"/>
    <xf numFmtId="49" fontId="34" fillId="0" borderId="1" xfId="0" applyNumberFormat="1" applyFont="1" applyFill="1" applyBorder="1" applyAlignment="1" applyProtection="1"/>
    <xf numFmtId="0" fontId="26" fillId="7" borderId="5" xfId="0" applyFont="1" applyFill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26" fillId="7" borderId="8" xfId="0" applyFont="1" applyFill="1" applyBorder="1"/>
    <xf numFmtId="0" fontId="26" fillId="0" borderId="0" xfId="0" applyFont="1" applyFill="1" applyAlignment="1">
      <alignment horizontal="center"/>
    </xf>
    <xf numFmtId="0" fontId="36" fillId="0" borderId="5" xfId="1" applyNumberFormat="1" applyFont="1" applyFill="1" applyBorder="1" applyAlignment="1" applyProtection="1"/>
    <xf numFmtId="0" fontId="0" fillId="0" borderId="1" xfId="0" applyFont="1" applyFill="1" applyBorder="1" applyAlignment="1">
      <alignment horizontal="left"/>
    </xf>
    <xf numFmtId="0" fontId="26" fillId="3" borderId="5" xfId="0" applyFont="1" applyFill="1" applyBorder="1" applyAlignment="1">
      <alignment vertical="center" wrapText="1"/>
    </xf>
    <xf numFmtId="0" fontId="29" fillId="4" borderId="5" xfId="0" applyFont="1" applyFill="1" applyBorder="1" applyAlignment="1"/>
    <xf numFmtId="0" fontId="7" fillId="2" borderId="5" xfId="0" applyFont="1" applyFill="1" applyBorder="1" applyAlignment="1">
      <alignment wrapText="1"/>
    </xf>
    <xf numFmtId="0" fontId="1" fillId="0" borderId="0" xfId="0" applyFont="1" applyFill="1"/>
    <xf numFmtId="0" fontId="11" fillId="3" borderId="2" xfId="0" applyFont="1" applyFill="1" applyBorder="1" applyAlignment="1"/>
    <xf numFmtId="0" fontId="7" fillId="12" borderId="1" xfId="0" applyFont="1" applyFill="1" applyBorder="1" applyAlignment="1">
      <alignment vertical="center"/>
    </xf>
    <xf numFmtId="0" fontId="11" fillId="9" borderId="5" xfId="0" applyFont="1" applyFill="1" applyBorder="1"/>
    <xf numFmtId="0" fontId="11" fillId="9" borderId="6" xfId="0" applyFont="1" applyFill="1" applyBorder="1"/>
    <xf numFmtId="0" fontId="0" fillId="12" borderId="5" xfId="0" applyFont="1" applyFill="1" applyBorder="1"/>
  </cellXfs>
  <cellStyles count="21">
    <cellStyle name="Benyttet hyperkobling" xfId="12" builtinId="9" hidden="1"/>
    <cellStyle name="Benyttet hyperkobling" xfId="4" builtinId="9" hidden="1"/>
    <cellStyle name="Benyttet hyperkobling" xfId="6" builtinId="9" hidden="1"/>
    <cellStyle name="Benyttet hyperkobling" xfId="20" builtinId="9" hidden="1"/>
    <cellStyle name="Benyttet hyperkobling" xfId="8" builtinId="9" hidden="1"/>
    <cellStyle name="Benyttet hyperkobling" xfId="14" builtinId="9" hidden="1"/>
    <cellStyle name="Benyttet hyperkobling" xfId="10" builtinId="9" hidden="1"/>
    <cellStyle name="Benyttet hyperkobling" xfId="16" builtinId="9" hidden="1"/>
    <cellStyle name="Benyttet hyperkobling" xfId="18" builtinId="9" hidden="1"/>
    <cellStyle name="Hyperkobling" xfId="19" builtinId="8" hidden="1"/>
    <cellStyle name="Hyperkobling" xfId="13" builtinId="8" hidden="1"/>
    <cellStyle name="Hyperkobling" xfId="15" builtinId="8" hidden="1"/>
    <cellStyle name="Hyperkobling" xfId="11" builtinId="8" hidden="1"/>
    <cellStyle name="Hyperkobling" xfId="9" builtinId="8" hidden="1"/>
    <cellStyle name="Hyperkobling" xfId="7" builtinId="8" hidden="1"/>
    <cellStyle name="Hyperkobling" xfId="3" builtinId="8" hidden="1"/>
    <cellStyle name="Hyperkobling" xfId="17" builtinId="8" hidden="1"/>
    <cellStyle name="Hyperkobling" xfId="5" builtinId="8" hidden="1"/>
    <cellStyle name="Merknad 2" xfId="2" xr:uid="{00000000-0005-0000-0000-000012000000}"/>
    <cellStyle name="Normal" xfId="0" builtinId="0"/>
    <cellStyle name="Normal 2" xfId="1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262468</xdr:colOff>
      <xdr:row>4</xdr:row>
      <xdr:rowOff>0</xdr:rowOff>
    </xdr:from>
    <xdr:to>
      <xdr:col>6</xdr:col>
      <xdr:colOff>1</xdr:colOff>
      <xdr:row>12</xdr:row>
      <xdr:rowOff>186265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2B6D6D2-33A5-40BB-9DCA-B1D540D90D61}"/>
            </a:ext>
          </a:extLst>
        </xdr:cNvPr>
        <xdr:cNvSpPr txBox="1"/>
      </xdr:nvSpPr>
      <xdr:spPr>
        <a:xfrm>
          <a:off x="3767668" y="829733"/>
          <a:ext cx="1608666" cy="1676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 sz="1100"/>
        </a:p>
      </xdr:txBody>
    </xdr:sp>
    <xdr:clientData/>
  </xdr:twoCellAnchor>
  <xdr:twoCellAnchor>
    <xdr:from>
      <xdr:col>11</xdr:col>
      <xdr:colOff>8467</xdr:colOff>
      <xdr:row>4</xdr:row>
      <xdr:rowOff>0</xdr:rowOff>
    </xdr:from>
    <xdr:to>
      <xdr:col>12</xdr:col>
      <xdr:colOff>8467</xdr:colOff>
      <xdr:row>12</xdr:row>
      <xdr:rowOff>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3A277324-3649-48DF-BCB4-128CFC31AD86}"/>
            </a:ext>
          </a:extLst>
        </xdr:cNvPr>
        <xdr:cNvSpPr txBox="1"/>
      </xdr:nvSpPr>
      <xdr:spPr>
        <a:xfrm>
          <a:off x="7679267" y="829733"/>
          <a:ext cx="1744133" cy="14901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7 serierunder der hvert lag spiller to kamper hver runde. </a:t>
          </a:r>
          <a:endParaRPr lang="nb-NO">
            <a:effectLst/>
          </a:endParaRPr>
        </a:p>
      </xdr:txBody>
    </xdr:sp>
    <xdr:clientData/>
  </xdr:twoCellAnchor>
  <xdr:twoCellAnchor>
    <xdr:from>
      <xdr:col>11</xdr:col>
      <xdr:colOff>0</xdr:colOff>
      <xdr:row>68</xdr:row>
      <xdr:rowOff>1</xdr:rowOff>
    </xdr:from>
    <xdr:to>
      <xdr:col>12</xdr:col>
      <xdr:colOff>1</xdr:colOff>
      <xdr:row>76</xdr:row>
      <xdr:rowOff>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F4BCC4D-1C3B-4022-936F-AB4C6C9AE46C}"/>
            </a:ext>
          </a:extLst>
        </xdr:cNvPr>
        <xdr:cNvSpPr txBox="1"/>
      </xdr:nvSpPr>
      <xdr:spPr>
        <a:xfrm>
          <a:off x="7670800" y="12649201"/>
          <a:ext cx="1744134" cy="14901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7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5</xdr:col>
      <xdr:colOff>0</xdr:colOff>
      <xdr:row>68</xdr:row>
      <xdr:rowOff>8466</xdr:rowOff>
    </xdr:from>
    <xdr:to>
      <xdr:col>5</xdr:col>
      <xdr:colOff>1591734</xdr:colOff>
      <xdr:row>76</xdr:row>
      <xdr:rowOff>186266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FFD010AA-3863-4959-BCBA-BF5E556F7C3E}"/>
            </a:ext>
          </a:extLst>
        </xdr:cNvPr>
        <xdr:cNvSpPr txBox="1"/>
      </xdr:nvSpPr>
      <xdr:spPr>
        <a:xfrm>
          <a:off x="3776133" y="12657666"/>
          <a:ext cx="1591734" cy="1667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7</xdr:col>
      <xdr:colOff>0</xdr:colOff>
      <xdr:row>291</xdr:row>
      <xdr:rowOff>177800</xdr:rowOff>
    </xdr:from>
    <xdr:to>
      <xdr:col>8</xdr:col>
      <xdr:colOff>8467</xdr:colOff>
      <xdr:row>295</xdr:row>
      <xdr:rowOff>0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6672955C-0E6C-418B-985E-D826424CD49F}"/>
            </a:ext>
          </a:extLst>
        </xdr:cNvPr>
        <xdr:cNvSpPr txBox="1"/>
      </xdr:nvSpPr>
      <xdr:spPr>
        <a:xfrm>
          <a:off x="9770533" y="54339067"/>
          <a:ext cx="1608667" cy="567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J14</a:t>
          </a:r>
          <a:r>
            <a:rPr lang="nb-NO" sz="1100" baseline="0"/>
            <a:t> C og J15 C er slått sammen.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1</xdr:rowOff>
    </xdr:from>
    <xdr:to>
      <xdr:col>6</xdr:col>
      <xdr:colOff>0</xdr:colOff>
      <xdr:row>12</xdr:row>
      <xdr:rowOff>1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7EDA417-9A69-48C2-8324-DFCD4C45FE6D}"/>
            </a:ext>
          </a:extLst>
        </xdr:cNvPr>
        <xdr:cNvSpPr txBox="1"/>
      </xdr:nvSpPr>
      <xdr:spPr>
        <a:xfrm>
          <a:off x="4238625" y="809626"/>
          <a:ext cx="1781175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10</xdr:col>
      <xdr:colOff>257175</xdr:colOff>
      <xdr:row>4</xdr:row>
      <xdr:rowOff>0</xdr:rowOff>
    </xdr:from>
    <xdr:to>
      <xdr:col>12</xdr:col>
      <xdr:colOff>0</xdr:colOff>
      <xdr:row>12</xdr:row>
      <xdr:rowOff>9525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51CEB4B1-23DA-41D6-A1A4-C9BCF82FB16F}"/>
            </a:ext>
          </a:extLst>
        </xdr:cNvPr>
        <xdr:cNvSpPr txBox="1"/>
      </xdr:nvSpPr>
      <xdr:spPr>
        <a:xfrm>
          <a:off x="8124825" y="809625"/>
          <a:ext cx="160972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7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5</xdr:col>
      <xdr:colOff>9525</xdr:colOff>
      <xdr:row>35</xdr:row>
      <xdr:rowOff>9525</xdr:rowOff>
    </xdr:from>
    <xdr:to>
      <xdr:col>6</xdr:col>
      <xdr:colOff>0</xdr:colOff>
      <xdr:row>42</xdr:row>
      <xdr:rowOff>171450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CCAD6E6E-B71E-4F95-95B9-AE5A0AC7E6AA}"/>
            </a:ext>
          </a:extLst>
        </xdr:cNvPr>
        <xdr:cNvSpPr txBox="1"/>
      </xdr:nvSpPr>
      <xdr:spPr>
        <a:xfrm>
          <a:off x="4238625" y="6696075"/>
          <a:ext cx="178117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det legges opp til 8 runder á 2 kamper. Alle lag vil ikke møte hverandre. </a:t>
          </a: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Forsøker å skape størst mulig variasjon i oppsettet og tilpasse rundene og reiseavstander.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11</xdr:col>
      <xdr:colOff>9525</xdr:colOff>
      <xdr:row>34</xdr:row>
      <xdr:rowOff>171450</xdr:rowOff>
    </xdr:from>
    <xdr:to>
      <xdr:col>12</xdr:col>
      <xdr:colOff>0</xdr:colOff>
      <xdr:row>43</xdr:row>
      <xdr:rowOff>0</xdr:rowOff>
    </xdr:to>
    <xdr:sp macro="" textlink="">
      <xdr:nvSpPr>
        <xdr:cNvPr id="5" name="TekstSylinder 4">
          <a:extLst>
            <a:ext uri="{FF2B5EF4-FFF2-40B4-BE49-F238E27FC236}">
              <a16:creationId xmlns:a16="http://schemas.microsoft.com/office/drawing/2014/main" id="{37B76050-2D56-42FB-A7A8-4CBA1C350D61}"/>
            </a:ext>
          </a:extLst>
        </xdr:cNvPr>
        <xdr:cNvSpPr txBox="1"/>
      </xdr:nvSpPr>
      <xdr:spPr>
        <a:xfrm>
          <a:off x="8143875" y="6677025"/>
          <a:ext cx="159067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Aktivitetsserie der en først og fremst skal spille sonevis, men også kan spille på tvers av sonene. Det vil bli lagt opp til 7 serierunder der hvert lag spiller to kamper hver runde. </a:t>
          </a:r>
          <a:endParaRPr lang="nb-NO">
            <a:effectLst/>
          </a:endParaRPr>
        </a:p>
        <a:p>
          <a:endParaRPr lang="nb-NO" sz="1100"/>
        </a:p>
      </xdr:txBody>
    </xdr:sp>
    <xdr:clientData/>
  </xdr:twoCellAnchor>
  <xdr:twoCellAnchor>
    <xdr:from>
      <xdr:col>2</xdr:col>
      <xdr:colOff>266699</xdr:colOff>
      <xdr:row>78</xdr:row>
      <xdr:rowOff>9525</xdr:rowOff>
    </xdr:from>
    <xdr:to>
      <xdr:col>3</xdr:col>
      <xdr:colOff>1876424</xdr:colOff>
      <xdr:row>82</xdr:row>
      <xdr:rowOff>9525</xdr:rowOff>
    </xdr:to>
    <xdr:sp macro="" textlink="">
      <xdr:nvSpPr>
        <xdr:cNvPr id="6" name="TekstSylinder 5">
          <a:extLst>
            <a:ext uri="{FF2B5EF4-FFF2-40B4-BE49-F238E27FC236}">
              <a16:creationId xmlns:a16="http://schemas.microsoft.com/office/drawing/2014/main" id="{1A7FDEF3-DDB4-4834-B68D-0BCC9BFA7349}"/>
            </a:ext>
          </a:extLst>
        </xdr:cNvPr>
        <xdr:cNvSpPr txBox="1"/>
      </xdr:nvSpPr>
      <xdr:spPr>
        <a:xfrm>
          <a:off x="2314574" y="14401800"/>
          <a:ext cx="18764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Enkel serie tom. 2.helg i desember. Deretter deling og enkel serie.</a:t>
          </a:r>
        </a:p>
      </xdr:txBody>
    </xdr:sp>
    <xdr:clientData/>
  </xdr:twoCellAnchor>
  <xdr:twoCellAnchor>
    <xdr:from>
      <xdr:col>11</xdr:col>
      <xdr:colOff>9525</xdr:colOff>
      <xdr:row>79</xdr:row>
      <xdr:rowOff>0</xdr:rowOff>
    </xdr:from>
    <xdr:to>
      <xdr:col>12</xdr:col>
      <xdr:colOff>9525</xdr:colOff>
      <xdr:row>83</xdr:row>
      <xdr:rowOff>0</xdr:rowOff>
    </xdr:to>
    <xdr:sp macro="" textlink="">
      <xdr:nvSpPr>
        <xdr:cNvPr id="7" name="TekstSylinder 6">
          <a:extLst>
            <a:ext uri="{FF2B5EF4-FFF2-40B4-BE49-F238E27FC236}">
              <a16:creationId xmlns:a16="http://schemas.microsoft.com/office/drawing/2014/main" id="{F71A20CB-5D92-43D1-A8A3-976C4655C523}"/>
            </a:ext>
          </a:extLst>
        </xdr:cNvPr>
        <xdr:cNvSpPr txBox="1"/>
      </xdr:nvSpPr>
      <xdr:spPr>
        <a:xfrm>
          <a:off x="10258425" y="14573250"/>
          <a:ext cx="16002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Nivå A i avd 03. B og C i avd 04.</a:t>
          </a:r>
        </a:p>
      </xdr:txBody>
    </xdr:sp>
    <xdr:clientData/>
  </xdr:twoCellAnchor>
  <xdr:twoCellAnchor>
    <xdr:from>
      <xdr:col>11</xdr:col>
      <xdr:colOff>9525</xdr:colOff>
      <xdr:row>62</xdr:row>
      <xdr:rowOff>171450</xdr:rowOff>
    </xdr:from>
    <xdr:to>
      <xdr:col>12</xdr:col>
      <xdr:colOff>0</xdr:colOff>
      <xdr:row>65</xdr:row>
      <xdr:rowOff>0</xdr:rowOff>
    </xdr:to>
    <xdr:sp macro="" textlink="">
      <xdr:nvSpPr>
        <xdr:cNvPr id="8" name="TekstSylinder 7">
          <a:extLst>
            <a:ext uri="{FF2B5EF4-FFF2-40B4-BE49-F238E27FC236}">
              <a16:creationId xmlns:a16="http://schemas.microsoft.com/office/drawing/2014/main" id="{B255A71C-42E7-42C2-B898-FA2DC83A36FF}"/>
            </a:ext>
          </a:extLst>
        </xdr:cNvPr>
        <xdr:cNvSpPr txBox="1"/>
      </xdr:nvSpPr>
      <xdr:spPr>
        <a:xfrm>
          <a:off x="10258425" y="11668125"/>
          <a:ext cx="15906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Geografisk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403"/>
  <sheetViews>
    <sheetView tabSelected="1" zoomScale="81" zoomScaleNormal="81" zoomScalePageLayoutView="80" workbookViewId="0">
      <selection activeCell="D209" sqref="A209:XFD209"/>
    </sheetView>
  </sheetViews>
  <sheetFormatPr baseColWidth="10" defaultColWidth="11.44140625" defaultRowHeight="14.4" x14ac:dyDescent="0.3"/>
  <cols>
    <col min="1" max="1" width="3.88671875" style="33" customWidth="1"/>
    <col min="2" max="2" width="23.33203125" style="33" customWidth="1"/>
    <col min="3" max="3" width="3.88671875" style="33" customWidth="1"/>
    <col min="4" max="4" width="23.44140625" style="33" customWidth="1"/>
    <col min="5" max="5" width="3.88671875" style="33" customWidth="1"/>
    <col min="6" max="6" width="23.88671875" style="33" customWidth="1"/>
    <col min="7" max="7" width="4" style="33" customWidth="1"/>
    <col min="8" max="8" width="23.88671875" style="33" customWidth="1"/>
    <col min="9" max="9" width="3.88671875" style="33" customWidth="1"/>
    <col min="10" max="10" width="24.5546875" style="33" customWidth="1"/>
    <col min="11" max="11" width="3.88671875" style="33" customWidth="1"/>
    <col min="12" max="12" width="24.44140625" style="33" customWidth="1"/>
    <col min="13" max="13" width="4" style="33" customWidth="1"/>
    <col min="14" max="14" width="23.33203125" style="33" customWidth="1"/>
    <col min="15" max="15" width="4" style="33" customWidth="1"/>
    <col min="16" max="16" width="23.33203125" style="33" customWidth="1"/>
    <col min="17" max="17" width="4.44140625" style="33" customWidth="1"/>
    <col min="18" max="18" width="18.44140625" style="33" bestFit="1" customWidth="1"/>
    <col min="19" max="19" width="19.88671875" style="33" bestFit="1" customWidth="1"/>
    <col min="20" max="20" width="18.88671875" style="33" customWidth="1"/>
    <col min="21" max="21" width="19.88671875" style="33" bestFit="1" customWidth="1"/>
    <col min="22" max="16384" width="11.44140625" style="33"/>
  </cols>
  <sheetData>
    <row r="2" spans="1:16" ht="21" x14ac:dyDescent="0.4">
      <c r="A2" s="30"/>
      <c r="B2" s="31" t="s">
        <v>0</v>
      </c>
      <c r="C2" s="30"/>
      <c r="D2" s="32">
        <f>B4+D4+J4+B37+D37</f>
        <v>117</v>
      </c>
      <c r="E2" s="32" t="s">
        <v>1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4" spans="1:16" x14ac:dyDescent="0.3">
      <c r="B4" s="34">
        <f>COUNTA(B6:B32)</f>
        <v>27</v>
      </c>
      <c r="D4" s="34">
        <f>COUNTA(D6:D32)</f>
        <v>25</v>
      </c>
      <c r="J4" s="34">
        <f>COUNTA(J6:J26)</f>
        <v>21</v>
      </c>
    </row>
    <row r="5" spans="1:16" x14ac:dyDescent="0.3">
      <c r="B5" s="35" t="s">
        <v>2</v>
      </c>
      <c r="D5" s="35" t="s">
        <v>3</v>
      </c>
      <c r="J5" s="35" t="s">
        <v>8</v>
      </c>
    </row>
    <row r="6" spans="1:16" x14ac:dyDescent="0.3">
      <c r="B6" s="36" t="s">
        <v>4</v>
      </c>
      <c r="D6" s="36" t="s">
        <v>5</v>
      </c>
      <c r="J6" s="37" t="s">
        <v>32</v>
      </c>
    </row>
    <row r="7" spans="1:16" x14ac:dyDescent="0.3">
      <c r="B7" s="36" t="s">
        <v>6</v>
      </c>
      <c r="D7" s="36" t="s">
        <v>7</v>
      </c>
      <c r="J7" s="37" t="s">
        <v>35</v>
      </c>
    </row>
    <row r="8" spans="1:16" x14ac:dyDescent="0.3">
      <c r="B8" s="36" t="s">
        <v>9</v>
      </c>
      <c r="D8" s="36" t="s">
        <v>10</v>
      </c>
      <c r="J8" s="37" t="s">
        <v>65</v>
      </c>
    </row>
    <row r="9" spans="1:16" x14ac:dyDescent="0.3">
      <c r="B9" s="36" t="s">
        <v>12</v>
      </c>
      <c r="D9" s="36" t="s">
        <v>13</v>
      </c>
      <c r="J9" s="37" t="s">
        <v>44</v>
      </c>
    </row>
    <row r="10" spans="1:16" x14ac:dyDescent="0.3">
      <c r="B10" s="36" t="s">
        <v>15</v>
      </c>
      <c r="D10" s="36" t="s">
        <v>16</v>
      </c>
      <c r="J10" s="37" t="s">
        <v>47</v>
      </c>
    </row>
    <row r="11" spans="1:16" x14ac:dyDescent="0.3">
      <c r="B11" s="36" t="s">
        <v>18</v>
      </c>
      <c r="D11" s="36" t="s">
        <v>19</v>
      </c>
      <c r="J11" s="37" t="s">
        <v>11</v>
      </c>
    </row>
    <row r="12" spans="1:16" x14ac:dyDescent="0.3">
      <c r="B12" s="36" t="s">
        <v>21</v>
      </c>
      <c r="D12" s="36" t="s">
        <v>22</v>
      </c>
      <c r="J12" s="37" t="s">
        <v>14</v>
      </c>
    </row>
    <row r="13" spans="1:16" x14ac:dyDescent="0.3">
      <c r="B13" s="36" t="s">
        <v>24</v>
      </c>
      <c r="D13" s="36" t="s">
        <v>25</v>
      </c>
      <c r="J13" s="37" t="s">
        <v>20</v>
      </c>
    </row>
    <row r="14" spans="1:16" x14ac:dyDescent="0.3">
      <c r="B14" s="36" t="s">
        <v>27</v>
      </c>
      <c r="D14" s="36" t="s">
        <v>28</v>
      </c>
      <c r="J14" s="37" t="s">
        <v>23</v>
      </c>
    </row>
    <row r="15" spans="1:16" x14ac:dyDescent="0.3">
      <c r="B15" s="36" t="s">
        <v>30</v>
      </c>
      <c r="D15" s="36" t="s">
        <v>31</v>
      </c>
      <c r="J15" s="37" t="s">
        <v>26</v>
      </c>
    </row>
    <row r="16" spans="1:16" x14ac:dyDescent="0.3">
      <c r="B16" s="36" t="s">
        <v>33</v>
      </c>
      <c r="D16" s="36" t="s">
        <v>34</v>
      </c>
      <c r="J16" s="37" t="s">
        <v>38</v>
      </c>
    </row>
    <row r="17" spans="2:10" x14ac:dyDescent="0.3">
      <c r="B17" s="36" t="s">
        <v>36</v>
      </c>
      <c r="D17" s="36" t="s">
        <v>37</v>
      </c>
      <c r="J17" s="37" t="s">
        <v>41</v>
      </c>
    </row>
    <row r="18" spans="2:10" x14ac:dyDescent="0.3">
      <c r="B18" s="36" t="s">
        <v>39</v>
      </c>
      <c r="D18" s="36" t="s">
        <v>40</v>
      </c>
      <c r="J18" s="37" t="s">
        <v>29</v>
      </c>
    </row>
    <row r="19" spans="2:10" x14ac:dyDescent="0.3">
      <c r="B19" s="36" t="s">
        <v>42</v>
      </c>
      <c r="D19" s="36" t="s">
        <v>43</v>
      </c>
      <c r="J19" s="37" t="s">
        <v>17</v>
      </c>
    </row>
    <row r="20" spans="2:10" x14ac:dyDescent="0.3">
      <c r="B20" s="36" t="s">
        <v>45</v>
      </c>
      <c r="D20" s="36" t="s">
        <v>46</v>
      </c>
      <c r="J20" s="37" t="s">
        <v>53</v>
      </c>
    </row>
    <row r="21" spans="2:10" x14ac:dyDescent="0.3">
      <c r="B21" s="36" t="s">
        <v>48</v>
      </c>
      <c r="D21" s="36" t="s">
        <v>49</v>
      </c>
      <c r="J21" s="37" t="s">
        <v>56</v>
      </c>
    </row>
    <row r="22" spans="2:10" x14ac:dyDescent="0.3">
      <c r="B22" s="36" t="s">
        <v>51</v>
      </c>
      <c r="D22" s="36" t="s">
        <v>52</v>
      </c>
      <c r="J22" s="37" t="s">
        <v>68</v>
      </c>
    </row>
    <row r="23" spans="2:10" x14ac:dyDescent="0.3">
      <c r="B23" s="36" t="s">
        <v>54</v>
      </c>
      <c r="D23" s="36" t="s">
        <v>55</v>
      </c>
      <c r="J23" s="37" t="s">
        <v>62</v>
      </c>
    </row>
    <row r="24" spans="2:10" x14ac:dyDescent="0.3">
      <c r="B24" s="36" t="s">
        <v>57</v>
      </c>
      <c r="D24" s="36" t="s">
        <v>58</v>
      </c>
      <c r="J24" s="37" t="s">
        <v>50</v>
      </c>
    </row>
    <row r="25" spans="2:10" x14ac:dyDescent="0.3">
      <c r="B25" s="36" t="s">
        <v>60</v>
      </c>
      <c r="D25" s="36" t="s">
        <v>61</v>
      </c>
      <c r="J25" s="37" t="s">
        <v>71</v>
      </c>
    </row>
    <row r="26" spans="2:10" x14ac:dyDescent="0.3">
      <c r="B26" s="36" t="s">
        <v>63</v>
      </c>
      <c r="D26" s="36" t="s">
        <v>64</v>
      </c>
      <c r="J26" s="37" t="s">
        <v>59</v>
      </c>
    </row>
    <row r="27" spans="2:10" x14ac:dyDescent="0.3">
      <c r="B27" s="36" t="s">
        <v>66</v>
      </c>
      <c r="D27" s="36" t="s">
        <v>67</v>
      </c>
      <c r="J27" s="38" t="str">
        <f>J4&amp;" lag - aktivitetsserie"</f>
        <v>21 lag - aktivitetsserie</v>
      </c>
    </row>
    <row r="28" spans="2:10" x14ac:dyDescent="0.3">
      <c r="B28" s="36" t="s">
        <v>69</v>
      </c>
      <c r="D28" s="36" t="s">
        <v>70</v>
      </c>
      <c r="J28" s="39" t="s">
        <v>394</v>
      </c>
    </row>
    <row r="29" spans="2:10" x14ac:dyDescent="0.3">
      <c r="B29" s="36" t="s">
        <v>72</v>
      </c>
      <c r="D29" s="36" t="s">
        <v>73</v>
      </c>
    </row>
    <row r="30" spans="2:10" x14ac:dyDescent="0.3">
      <c r="B30" s="36" t="s">
        <v>74</v>
      </c>
      <c r="D30" s="36" t="s">
        <v>75</v>
      </c>
    </row>
    <row r="31" spans="2:10" x14ac:dyDescent="0.3">
      <c r="B31" s="36" t="s">
        <v>76</v>
      </c>
      <c r="D31" s="40"/>
    </row>
    <row r="32" spans="2:10" x14ac:dyDescent="0.3">
      <c r="B32" s="36" t="s">
        <v>77</v>
      </c>
      <c r="D32" s="40"/>
    </row>
    <row r="33" spans="2:11" x14ac:dyDescent="0.3">
      <c r="B33" s="38" t="str">
        <f>B4&amp;" lag - aktivitetsserie"</f>
        <v>27 lag - aktivitetsserie</v>
      </c>
      <c r="D33" s="38" t="str">
        <f>D4&amp;" lag - aktivitetsserie"</f>
        <v>25 lag - aktivitetsserie</v>
      </c>
    </row>
    <row r="34" spans="2:11" x14ac:dyDescent="0.3">
      <c r="B34" s="39" t="s">
        <v>78</v>
      </c>
      <c r="D34" s="39" t="s">
        <v>78</v>
      </c>
    </row>
    <row r="35" spans="2:11" s="46" customFormat="1" x14ac:dyDescent="0.3">
      <c r="B35" s="53"/>
      <c r="D35" s="53"/>
    </row>
    <row r="37" spans="2:11" x14ac:dyDescent="0.3">
      <c r="B37" s="34">
        <f>COUNTA(B39:B60)</f>
        <v>22</v>
      </c>
      <c r="D37" s="34">
        <f>COUNTA(D39:D60)</f>
        <v>22</v>
      </c>
    </row>
    <row r="38" spans="2:11" x14ac:dyDescent="0.3">
      <c r="B38" s="41" t="s">
        <v>79</v>
      </c>
      <c r="D38" s="41" t="s">
        <v>80</v>
      </c>
    </row>
    <row r="39" spans="2:11" x14ac:dyDescent="0.3">
      <c r="B39" s="36" t="s">
        <v>81</v>
      </c>
      <c r="D39" s="36" t="s">
        <v>82</v>
      </c>
    </row>
    <row r="40" spans="2:11" x14ac:dyDescent="0.3">
      <c r="B40" s="36" t="s">
        <v>83</v>
      </c>
      <c r="D40" s="36" t="s">
        <v>84</v>
      </c>
    </row>
    <row r="41" spans="2:11" x14ac:dyDescent="0.3">
      <c r="B41" s="36" t="s">
        <v>85</v>
      </c>
      <c r="D41" s="36" t="s">
        <v>86</v>
      </c>
    </row>
    <row r="42" spans="2:11" x14ac:dyDescent="0.3">
      <c r="B42" s="36" t="s">
        <v>87</v>
      </c>
      <c r="D42" s="36" t="s">
        <v>88</v>
      </c>
    </row>
    <row r="43" spans="2:11" x14ac:dyDescent="0.3">
      <c r="B43" s="36" t="s">
        <v>89</v>
      </c>
      <c r="D43" s="36" t="s">
        <v>90</v>
      </c>
    </row>
    <row r="44" spans="2:11" x14ac:dyDescent="0.3">
      <c r="B44" s="36" t="s">
        <v>91</v>
      </c>
      <c r="D44" s="36" t="s">
        <v>92</v>
      </c>
    </row>
    <row r="45" spans="2:11" x14ac:dyDescent="0.3">
      <c r="B45" s="36" t="s">
        <v>93</v>
      </c>
      <c r="D45" s="36" t="s">
        <v>94</v>
      </c>
      <c r="K45" s="42"/>
    </row>
    <row r="46" spans="2:11" x14ac:dyDescent="0.3">
      <c r="B46" s="36" t="s">
        <v>95</v>
      </c>
      <c r="D46" s="36" t="s">
        <v>96</v>
      </c>
    </row>
    <row r="47" spans="2:11" x14ac:dyDescent="0.3">
      <c r="B47" s="36" t="s">
        <v>97</v>
      </c>
      <c r="D47" s="36" t="s">
        <v>98</v>
      </c>
    </row>
    <row r="48" spans="2:11" x14ac:dyDescent="0.3">
      <c r="B48" s="36" t="s">
        <v>99</v>
      </c>
      <c r="D48" s="36" t="s">
        <v>100</v>
      </c>
    </row>
    <row r="49" spans="2:9" x14ac:dyDescent="0.3">
      <c r="B49" s="36" t="s">
        <v>101</v>
      </c>
      <c r="D49" s="36" t="s">
        <v>102</v>
      </c>
    </row>
    <row r="50" spans="2:9" x14ac:dyDescent="0.3">
      <c r="B50" s="36" t="s">
        <v>103</v>
      </c>
      <c r="D50" s="36" t="s">
        <v>104</v>
      </c>
    </row>
    <row r="51" spans="2:9" x14ac:dyDescent="0.3">
      <c r="B51" s="36" t="s">
        <v>36</v>
      </c>
      <c r="D51" s="36" t="s">
        <v>105</v>
      </c>
    </row>
    <row r="52" spans="2:9" x14ac:dyDescent="0.3">
      <c r="B52" s="36" t="s">
        <v>106</v>
      </c>
      <c r="D52" s="36" t="s">
        <v>107</v>
      </c>
    </row>
    <row r="53" spans="2:9" x14ac:dyDescent="0.3">
      <c r="B53" s="36" t="s">
        <v>108</v>
      </c>
      <c r="D53" s="36" t="s">
        <v>109</v>
      </c>
    </row>
    <row r="54" spans="2:9" x14ac:dyDescent="0.3">
      <c r="B54" s="36" t="s">
        <v>110</v>
      </c>
      <c r="D54" s="36" t="s">
        <v>111</v>
      </c>
    </row>
    <row r="55" spans="2:9" x14ac:dyDescent="0.3">
      <c r="B55" s="36" t="s">
        <v>112</v>
      </c>
      <c r="D55" s="36" t="s">
        <v>113</v>
      </c>
    </row>
    <row r="56" spans="2:9" x14ac:dyDescent="0.3">
      <c r="B56" s="36" t="s">
        <v>114</v>
      </c>
      <c r="D56" s="36" t="s">
        <v>115</v>
      </c>
    </row>
    <row r="57" spans="2:9" x14ac:dyDescent="0.3">
      <c r="B57" s="36" t="s">
        <v>116</v>
      </c>
      <c r="D57" s="36" t="s">
        <v>117</v>
      </c>
    </row>
    <row r="58" spans="2:9" x14ac:dyDescent="0.3">
      <c r="B58" s="36" t="s">
        <v>118</v>
      </c>
      <c r="D58" s="36" t="s">
        <v>119</v>
      </c>
    </row>
    <row r="59" spans="2:9" x14ac:dyDescent="0.3">
      <c r="B59" s="36" t="s">
        <v>120</v>
      </c>
      <c r="D59" s="36" t="s">
        <v>121</v>
      </c>
    </row>
    <row r="60" spans="2:9" x14ac:dyDescent="0.3">
      <c r="B60" s="36" t="s">
        <v>122</v>
      </c>
      <c r="D60" s="36" t="s">
        <v>123</v>
      </c>
    </row>
    <row r="61" spans="2:9" x14ac:dyDescent="0.3">
      <c r="B61" s="43" t="str">
        <f>B37&amp;" lag - aktivitetsserie"</f>
        <v>22 lag - aktivitetsserie</v>
      </c>
      <c r="C61" s="44"/>
      <c r="D61" s="43" t="str">
        <f>D37&amp;" lag - aktivitetsserie"</f>
        <v>22 lag - aktivitetsserie</v>
      </c>
    </row>
    <row r="62" spans="2:9" s="46" customFormat="1" x14ac:dyDescent="0.3">
      <c r="B62" s="45" t="s">
        <v>78</v>
      </c>
      <c r="C62" s="44"/>
      <c r="D62" s="45" t="s">
        <v>78</v>
      </c>
      <c r="E62" s="33"/>
      <c r="F62" s="33"/>
      <c r="G62" s="33"/>
      <c r="I62" s="44"/>
    </row>
    <row r="63" spans="2:9" s="46" customFormat="1" x14ac:dyDescent="0.3">
      <c r="B63" s="44"/>
      <c r="C63" s="44"/>
      <c r="D63" s="33"/>
      <c r="E63" s="33"/>
      <c r="F63" s="44"/>
      <c r="G63" s="44"/>
    </row>
    <row r="64" spans="2:9" s="46" customFormat="1" x14ac:dyDescent="0.3">
      <c r="B64" s="44"/>
      <c r="C64" s="44"/>
      <c r="D64" s="33"/>
      <c r="E64" s="33"/>
      <c r="F64" s="44"/>
      <c r="G64" s="44"/>
    </row>
    <row r="65" spans="1:16" s="46" customFormat="1" x14ac:dyDescent="0.3">
      <c r="B65" s="44"/>
      <c r="C65" s="44"/>
      <c r="D65" s="33"/>
      <c r="E65" s="33"/>
      <c r="F65" s="44"/>
      <c r="G65" s="44"/>
    </row>
    <row r="66" spans="1:16" ht="21" x14ac:dyDescent="0.4">
      <c r="A66" s="30"/>
      <c r="B66" s="31" t="s">
        <v>124</v>
      </c>
      <c r="C66" s="30"/>
      <c r="D66" s="32">
        <f>B68+D68+J68+B97+D97</f>
        <v>111</v>
      </c>
      <c r="E66" s="32" t="s">
        <v>1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s="46" customFormat="1" x14ac:dyDescent="0.3">
      <c r="B67" s="44"/>
      <c r="C67" s="44"/>
      <c r="D67" s="33"/>
      <c r="E67" s="33"/>
      <c r="F67" s="44"/>
      <c r="G67" s="44"/>
    </row>
    <row r="68" spans="1:16" x14ac:dyDescent="0.3">
      <c r="B68" s="34">
        <f>COUNTA(B70:B90)</f>
        <v>21</v>
      </c>
      <c r="D68" s="34">
        <f>COUNTA(D70:D90)</f>
        <v>18</v>
      </c>
      <c r="J68" s="34">
        <f>COUNTA(J70:J94)</f>
        <v>25</v>
      </c>
    </row>
    <row r="69" spans="1:16" x14ac:dyDescent="0.3">
      <c r="B69" s="35" t="s">
        <v>125</v>
      </c>
      <c r="D69" s="35" t="s">
        <v>126</v>
      </c>
      <c r="J69" s="35" t="s">
        <v>374</v>
      </c>
    </row>
    <row r="70" spans="1:16" x14ac:dyDescent="0.3">
      <c r="B70" s="36" t="s">
        <v>81</v>
      </c>
      <c r="D70" s="36" t="s">
        <v>85</v>
      </c>
      <c r="J70" s="37" t="s">
        <v>135</v>
      </c>
    </row>
    <row r="71" spans="1:16" x14ac:dyDescent="0.3">
      <c r="B71" s="36" t="s">
        <v>127</v>
      </c>
      <c r="D71" s="36" t="s">
        <v>82</v>
      </c>
      <c r="J71" s="47" t="s">
        <v>147</v>
      </c>
      <c r="O71" s="48"/>
    </row>
    <row r="72" spans="1:16" x14ac:dyDescent="0.3">
      <c r="B72" s="36" t="s">
        <v>18</v>
      </c>
      <c r="D72" s="36" t="s">
        <v>4</v>
      </c>
      <c r="J72" s="37" t="s">
        <v>32</v>
      </c>
    </row>
    <row r="73" spans="1:16" x14ac:dyDescent="0.3">
      <c r="B73" s="36" t="s">
        <v>21</v>
      </c>
      <c r="D73" s="36" t="s">
        <v>6</v>
      </c>
      <c r="J73" s="37" t="s">
        <v>35</v>
      </c>
    </row>
    <row r="74" spans="1:16" x14ac:dyDescent="0.3">
      <c r="B74" s="36" t="s">
        <v>24</v>
      </c>
      <c r="D74" s="36" t="s">
        <v>10</v>
      </c>
      <c r="J74" s="37" t="s">
        <v>65</v>
      </c>
    </row>
    <row r="75" spans="1:16" x14ac:dyDescent="0.3">
      <c r="B75" s="36" t="s">
        <v>27</v>
      </c>
      <c r="D75" s="36" t="s">
        <v>13</v>
      </c>
      <c r="J75" s="37" t="s">
        <v>133</v>
      </c>
    </row>
    <row r="76" spans="1:16" x14ac:dyDescent="0.3">
      <c r="B76" s="36" t="s">
        <v>30</v>
      </c>
      <c r="D76" s="36" t="s">
        <v>130</v>
      </c>
      <c r="J76" s="37" t="s">
        <v>11</v>
      </c>
    </row>
    <row r="77" spans="1:16" x14ac:dyDescent="0.3">
      <c r="B77" s="36" t="s">
        <v>33</v>
      </c>
      <c r="D77" s="36" t="s">
        <v>31</v>
      </c>
      <c r="J77" s="37" t="s">
        <v>139</v>
      </c>
    </row>
    <row r="78" spans="1:16" x14ac:dyDescent="0.3">
      <c r="B78" s="36" t="s">
        <v>37</v>
      </c>
      <c r="D78" s="36" t="s">
        <v>40</v>
      </c>
      <c r="J78" s="37" t="s">
        <v>141</v>
      </c>
    </row>
    <row r="79" spans="1:16" x14ac:dyDescent="0.3">
      <c r="B79" s="36" t="s">
        <v>131</v>
      </c>
      <c r="D79" s="36" t="s">
        <v>132</v>
      </c>
      <c r="J79" s="37" t="s">
        <v>128</v>
      </c>
    </row>
    <row r="80" spans="1:16" x14ac:dyDescent="0.3">
      <c r="B80" s="36" t="s">
        <v>42</v>
      </c>
      <c r="D80" s="36" t="s">
        <v>134</v>
      </c>
      <c r="J80" s="37" t="s">
        <v>23</v>
      </c>
    </row>
    <row r="81" spans="2:10" x14ac:dyDescent="0.3">
      <c r="B81" s="36" t="s">
        <v>45</v>
      </c>
      <c r="D81" s="36" t="s">
        <v>136</v>
      </c>
      <c r="J81" s="37" t="s">
        <v>38</v>
      </c>
    </row>
    <row r="82" spans="2:10" x14ac:dyDescent="0.3">
      <c r="B82" s="36" t="s">
        <v>48</v>
      </c>
      <c r="D82" s="36" t="s">
        <v>67</v>
      </c>
      <c r="J82" s="37" t="s">
        <v>29</v>
      </c>
    </row>
    <row r="83" spans="2:10" x14ac:dyDescent="0.3">
      <c r="B83" s="36" t="s">
        <v>138</v>
      </c>
      <c r="D83" s="36" t="s">
        <v>115</v>
      </c>
      <c r="J83" s="37" t="s">
        <v>129</v>
      </c>
    </row>
    <row r="84" spans="2:10" x14ac:dyDescent="0.3">
      <c r="B84" s="36" t="s">
        <v>140</v>
      </c>
      <c r="D84" s="36" t="s">
        <v>114</v>
      </c>
      <c r="J84" s="37" t="s">
        <v>17</v>
      </c>
    </row>
    <row r="85" spans="2:10" x14ac:dyDescent="0.3">
      <c r="B85" s="36" t="s">
        <v>142</v>
      </c>
      <c r="D85" s="36" t="s">
        <v>119</v>
      </c>
      <c r="J85" s="37" t="s">
        <v>53</v>
      </c>
    </row>
    <row r="86" spans="2:10" x14ac:dyDescent="0.3">
      <c r="B86" s="36" t="s">
        <v>60</v>
      </c>
      <c r="D86" s="36" t="s">
        <v>143</v>
      </c>
      <c r="J86" s="37" t="s">
        <v>68</v>
      </c>
    </row>
    <row r="87" spans="2:10" x14ac:dyDescent="0.3">
      <c r="B87" s="36" t="s">
        <v>63</v>
      </c>
      <c r="D87" s="36" t="s">
        <v>74</v>
      </c>
      <c r="J87" s="37" t="s">
        <v>145</v>
      </c>
    </row>
    <row r="88" spans="2:10" x14ac:dyDescent="0.3">
      <c r="B88" s="36" t="s">
        <v>66</v>
      </c>
      <c r="D88" s="40"/>
      <c r="J88" s="37" t="s">
        <v>146</v>
      </c>
    </row>
    <row r="89" spans="2:10" x14ac:dyDescent="0.3">
      <c r="B89" s="36" t="s">
        <v>72</v>
      </c>
      <c r="D89" s="36"/>
      <c r="J89" s="37" t="s">
        <v>62</v>
      </c>
    </row>
    <row r="90" spans="2:10" x14ac:dyDescent="0.3">
      <c r="B90" s="36" t="s">
        <v>118</v>
      </c>
      <c r="D90" s="36"/>
      <c r="J90" s="37" t="s">
        <v>144</v>
      </c>
    </row>
    <row r="91" spans="2:10" x14ac:dyDescent="0.3">
      <c r="B91" s="49" t="str">
        <f>B68&amp;" lag - aktivitetsserie"</f>
        <v>21 lag - aktivitetsserie</v>
      </c>
      <c r="D91" s="49" t="str">
        <f>D68&amp;" lag - aktivitetsserie"</f>
        <v>18 lag - aktivitetsserie</v>
      </c>
      <c r="J91" s="37" t="s">
        <v>50</v>
      </c>
    </row>
    <row r="92" spans="2:10" x14ac:dyDescent="0.3">
      <c r="B92" s="50" t="s">
        <v>78</v>
      </c>
      <c r="D92" s="50" t="s">
        <v>78</v>
      </c>
      <c r="J92" s="37" t="s">
        <v>137</v>
      </c>
    </row>
    <row r="93" spans="2:10" s="46" customFormat="1" x14ac:dyDescent="0.3">
      <c r="B93" s="51"/>
      <c r="D93" s="51"/>
      <c r="J93" s="37" t="s">
        <v>71</v>
      </c>
    </row>
    <row r="94" spans="2:10" s="46" customFormat="1" x14ac:dyDescent="0.3">
      <c r="B94" s="51"/>
      <c r="D94" s="51"/>
      <c r="J94" s="37" t="s">
        <v>59</v>
      </c>
    </row>
    <row r="95" spans="2:10" x14ac:dyDescent="0.3">
      <c r="J95" s="49" t="str">
        <f>J68&amp;" lag - aktivitetsserie"</f>
        <v>25 lag - aktivitetsserie</v>
      </c>
    </row>
    <row r="96" spans="2:10" x14ac:dyDescent="0.3">
      <c r="J96" s="50" t="s">
        <v>393</v>
      </c>
    </row>
    <row r="97" spans="2:4" x14ac:dyDescent="0.3">
      <c r="B97" s="34">
        <f>COUNTA(B99:B122)</f>
        <v>23</v>
      </c>
      <c r="D97" s="34">
        <f>COUNTA(D99:D122)</f>
        <v>24</v>
      </c>
    </row>
    <row r="98" spans="2:4" x14ac:dyDescent="0.3">
      <c r="B98" s="41" t="s">
        <v>149</v>
      </c>
      <c r="D98" s="41" t="s">
        <v>150</v>
      </c>
    </row>
    <row r="99" spans="2:4" x14ac:dyDescent="0.3">
      <c r="B99" s="36" t="s">
        <v>83</v>
      </c>
      <c r="D99" s="36" t="s">
        <v>89</v>
      </c>
    </row>
    <row r="100" spans="2:4" x14ac:dyDescent="0.3">
      <c r="B100" s="36" t="s">
        <v>87</v>
      </c>
      <c r="D100" s="36" t="s">
        <v>91</v>
      </c>
    </row>
    <row r="101" spans="2:4" x14ac:dyDescent="0.3">
      <c r="B101" s="36" t="s">
        <v>84</v>
      </c>
      <c r="D101" s="36" t="s">
        <v>95</v>
      </c>
    </row>
    <row r="102" spans="2:4" x14ac:dyDescent="0.3">
      <c r="B102" s="36" t="s">
        <v>16</v>
      </c>
      <c r="D102" s="36" t="s">
        <v>235</v>
      </c>
    </row>
    <row r="103" spans="2:4" x14ac:dyDescent="0.3">
      <c r="B103" s="36" t="s">
        <v>92</v>
      </c>
      <c r="D103" s="36" t="s">
        <v>151</v>
      </c>
    </row>
    <row r="104" spans="2:4" x14ac:dyDescent="0.3">
      <c r="B104" s="36" t="s">
        <v>19</v>
      </c>
      <c r="D104" s="36" t="s">
        <v>152</v>
      </c>
    </row>
    <row r="105" spans="2:4" x14ac:dyDescent="0.3">
      <c r="B105" s="36" t="s">
        <v>94</v>
      </c>
      <c r="D105" s="36" t="s">
        <v>153</v>
      </c>
    </row>
    <row r="106" spans="2:4" x14ac:dyDescent="0.3">
      <c r="B106" s="36" t="s">
        <v>154</v>
      </c>
      <c r="D106" s="36" t="s">
        <v>99</v>
      </c>
    </row>
    <row r="107" spans="2:4" x14ac:dyDescent="0.3">
      <c r="B107" s="36" t="s">
        <v>34</v>
      </c>
      <c r="D107" s="36" t="s">
        <v>101</v>
      </c>
    </row>
    <row r="108" spans="2:4" x14ac:dyDescent="0.3">
      <c r="B108" s="36" t="s">
        <v>98</v>
      </c>
      <c r="D108" s="36" t="s">
        <v>103</v>
      </c>
    </row>
    <row r="109" spans="2:4" x14ac:dyDescent="0.3">
      <c r="B109" s="36" t="s">
        <v>155</v>
      </c>
      <c r="D109" s="36" t="s">
        <v>36</v>
      </c>
    </row>
    <row r="110" spans="2:4" x14ac:dyDescent="0.3">
      <c r="B110" s="36" t="s">
        <v>102</v>
      </c>
      <c r="D110" s="36" t="s">
        <v>106</v>
      </c>
    </row>
    <row r="111" spans="2:4" x14ac:dyDescent="0.3">
      <c r="B111" s="36" t="s">
        <v>49</v>
      </c>
      <c r="D111" s="36" t="s">
        <v>156</v>
      </c>
    </row>
    <row r="112" spans="2:4" x14ac:dyDescent="0.3">
      <c r="B112" s="36" t="s">
        <v>104</v>
      </c>
      <c r="D112" s="36" t="s">
        <v>39</v>
      </c>
    </row>
    <row r="113" spans="1:16" x14ac:dyDescent="0.3">
      <c r="B113" s="36" t="s">
        <v>107</v>
      </c>
      <c r="D113" s="36" t="s">
        <v>157</v>
      </c>
    </row>
    <row r="114" spans="1:16" x14ac:dyDescent="0.3">
      <c r="B114" s="36" t="s">
        <v>158</v>
      </c>
      <c r="D114" s="36" t="s">
        <v>108</v>
      </c>
    </row>
    <row r="115" spans="1:16" x14ac:dyDescent="0.3">
      <c r="B115" s="36" t="s">
        <v>159</v>
      </c>
      <c r="D115" s="36" t="s">
        <v>160</v>
      </c>
    </row>
    <row r="116" spans="1:16" x14ac:dyDescent="0.3">
      <c r="B116" s="36" t="s">
        <v>161</v>
      </c>
      <c r="D116" s="36" t="s">
        <v>51</v>
      </c>
    </row>
    <row r="117" spans="1:16" x14ac:dyDescent="0.3">
      <c r="B117" s="36" t="s">
        <v>162</v>
      </c>
      <c r="D117" s="36" t="s">
        <v>110</v>
      </c>
    </row>
    <row r="118" spans="1:16" x14ac:dyDescent="0.3">
      <c r="B118" s="36" t="s">
        <v>163</v>
      </c>
      <c r="D118" s="36" t="s">
        <v>116</v>
      </c>
    </row>
    <row r="119" spans="1:16" x14ac:dyDescent="0.3">
      <c r="B119" s="36" t="s">
        <v>164</v>
      </c>
      <c r="D119" s="36" t="s">
        <v>165</v>
      </c>
    </row>
    <row r="120" spans="1:16" x14ac:dyDescent="0.3">
      <c r="B120" s="36" t="s">
        <v>73</v>
      </c>
      <c r="D120" s="36" t="s">
        <v>120</v>
      </c>
    </row>
    <row r="121" spans="1:16" x14ac:dyDescent="0.3">
      <c r="B121" s="36" t="s">
        <v>75</v>
      </c>
      <c r="D121" s="36" t="s">
        <v>76</v>
      </c>
    </row>
    <row r="122" spans="1:16" x14ac:dyDescent="0.3">
      <c r="B122" s="52"/>
      <c r="D122" s="36" t="s">
        <v>122</v>
      </c>
    </row>
    <row r="123" spans="1:16" s="46" customFormat="1" x14ac:dyDescent="0.3">
      <c r="B123" s="43" t="str">
        <f>B97&amp;" lag - aktivitetsserie"</f>
        <v>23 lag - aktivitetsserie</v>
      </c>
      <c r="C123" s="33"/>
      <c r="D123" s="43" t="str">
        <f>D97&amp;" lag - aktivitetsserie"</f>
        <v>24 lag - aktivitetsserie</v>
      </c>
    </row>
    <row r="124" spans="1:16" s="46" customFormat="1" x14ac:dyDescent="0.3">
      <c r="B124" s="45" t="s">
        <v>78</v>
      </c>
      <c r="C124" s="33"/>
      <c r="D124" s="45" t="s">
        <v>78</v>
      </c>
    </row>
    <row r="125" spans="1:16" s="46" customFormat="1" x14ac:dyDescent="0.3">
      <c r="B125" s="53"/>
      <c r="D125" s="53"/>
    </row>
    <row r="128" spans="1:16" ht="21" x14ac:dyDescent="0.4">
      <c r="A128" s="30"/>
      <c r="B128" s="31" t="s">
        <v>166</v>
      </c>
      <c r="C128" s="30"/>
      <c r="D128" s="32">
        <f>(SUM(B130:N130))+SUM(B146:J146)</f>
        <v>97</v>
      </c>
      <c r="E128" s="32" t="s">
        <v>1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</row>
    <row r="130" spans="2:16" x14ac:dyDescent="0.3">
      <c r="B130" s="34">
        <f>COUNTA(B132:B141)</f>
        <v>9</v>
      </c>
      <c r="D130" s="34">
        <f>COUNTA(D132:D141)</f>
        <v>10</v>
      </c>
      <c r="F130" s="34">
        <f>COUNTA(F132:F141)</f>
        <v>10</v>
      </c>
      <c r="L130" s="34">
        <f>COUNTA(L132:L141)</f>
        <v>10</v>
      </c>
      <c r="N130" s="34">
        <f>COUNTA(N132:N141)</f>
        <v>10</v>
      </c>
    </row>
    <row r="131" spans="2:16" x14ac:dyDescent="0.3">
      <c r="B131" s="35" t="s">
        <v>167</v>
      </c>
      <c r="D131" s="35" t="s">
        <v>168</v>
      </c>
      <c r="F131" s="35" t="s">
        <v>169</v>
      </c>
      <c r="L131" s="35" t="s">
        <v>375</v>
      </c>
      <c r="N131" s="35" t="s">
        <v>376</v>
      </c>
    </row>
    <row r="132" spans="2:16" x14ac:dyDescent="0.3">
      <c r="B132" s="55" t="s">
        <v>6</v>
      </c>
      <c r="D132" s="55" t="s">
        <v>91</v>
      </c>
      <c r="F132" s="56" t="s">
        <v>81</v>
      </c>
      <c r="L132" s="57" t="s">
        <v>147</v>
      </c>
      <c r="N132" s="57" t="s">
        <v>176</v>
      </c>
    </row>
    <row r="133" spans="2:16" x14ac:dyDescent="0.3">
      <c r="B133" s="55" t="s">
        <v>15</v>
      </c>
      <c r="D133" s="55" t="s">
        <v>171</v>
      </c>
      <c r="F133" s="56" t="s">
        <v>89</v>
      </c>
      <c r="L133" s="57" t="s">
        <v>11</v>
      </c>
      <c r="N133" s="57" t="s">
        <v>133</v>
      </c>
    </row>
    <row r="134" spans="2:16" x14ac:dyDescent="0.3">
      <c r="B134" s="55" t="s">
        <v>22</v>
      </c>
      <c r="D134" s="55" t="s">
        <v>21</v>
      </c>
      <c r="F134" s="56" t="s">
        <v>95</v>
      </c>
      <c r="L134" s="57" t="s">
        <v>14</v>
      </c>
      <c r="N134" s="57" t="s">
        <v>170</v>
      </c>
    </row>
    <row r="135" spans="2:16" x14ac:dyDescent="0.3">
      <c r="B135" s="55" t="s">
        <v>25</v>
      </c>
      <c r="D135" s="55" t="s">
        <v>28</v>
      </c>
      <c r="F135" s="56" t="s">
        <v>10</v>
      </c>
      <c r="L135" s="57" t="s">
        <v>53</v>
      </c>
      <c r="N135" s="57" t="s">
        <v>23</v>
      </c>
    </row>
    <row r="136" spans="2:16" x14ac:dyDescent="0.3">
      <c r="B136" s="55" t="s">
        <v>31</v>
      </c>
      <c r="D136" s="55" t="s">
        <v>37</v>
      </c>
      <c r="F136" s="56" t="s">
        <v>27</v>
      </c>
      <c r="L136" s="57" t="s">
        <v>56</v>
      </c>
      <c r="N136" s="57" t="s">
        <v>26</v>
      </c>
    </row>
    <row r="137" spans="2:16" x14ac:dyDescent="0.3">
      <c r="B137" s="55" t="s">
        <v>45</v>
      </c>
      <c r="D137" s="55" t="s">
        <v>102</v>
      </c>
      <c r="F137" s="56" t="s">
        <v>30</v>
      </c>
      <c r="L137" s="57" t="s">
        <v>173</v>
      </c>
      <c r="N137" s="57" t="s">
        <v>38</v>
      </c>
    </row>
    <row r="138" spans="2:16" x14ac:dyDescent="0.3">
      <c r="B138" s="55" t="s">
        <v>140</v>
      </c>
      <c r="C138" s="59"/>
      <c r="D138" s="40" t="s">
        <v>177</v>
      </c>
      <c r="F138" s="56" t="s">
        <v>138</v>
      </c>
      <c r="L138" s="57" t="s">
        <v>62</v>
      </c>
      <c r="N138" s="57" t="s">
        <v>41</v>
      </c>
    </row>
    <row r="139" spans="2:16" x14ac:dyDescent="0.3">
      <c r="B139" s="55" t="s">
        <v>72</v>
      </c>
      <c r="D139" s="56" t="s">
        <v>63</v>
      </c>
      <c r="F139" s="56" t="s">
        <v>60</v>
      </c>
      <c r="L139" s="57" t="s">
        <v>144</v>
      </c>
      <c r="N139" s="57" t="s">
        <v>174</v>
      </c>
    </row>
    <row r="140" spans="2:16" x14ac:dyDescent="0.3">
      <c r="B140" s="55" t="s">
        <v>172</v>
      </c>
      <c r="D140" s="55" t="s">
        <v>74</v>
      </c>
      <c r="F140" s="55" t="s">
        <v>114</v>
      </c>
      <c r="L140" s="57" t="s">
        <v>50</v>
      </c>
      <c r="N140" s="57" t="s">
        <v>17</v>
      </c>
    </row>
    <row r="141" spans="2:16" x14ac:dyDescent="0.3">
      <c r="B141" s="40"/>
      <c r="D141" s="55" t="s">
        <v>73</v>
      </c>
      <c r="F141" s="40" t="s">
        <v>118</v>
      </c>
      <c r="L141" s="57" t="s">
        <v>137</v>
      </c>
      <c r="N141" s="57" t="s">
        <v>178</v>
      </c>
    </row>
    <row r="142" spans="2:16" s="46" customFormat="1" x14ac:dyDescent="0.3">
      <c r="B142" s="49" t="str">
        <f>B130&amp;" lag - Dobbel Serie"</f>
        <v>9 lag - Dobbel Serie</v>
      </c>
      <c r="C142" s="33"/>
      <c r="D142" s="49" t="str">
        <f>D130&amp;" lag - Dobbel Serie"</f>
        <v>10 lag - Dobbel Serie</v>
      </c>
      <c r="E142" s="33"/>
      <c r="F142" s="49" t="str">
        <f>F130&amp;" lag - Dobbel Serie"</f>
        <v>10 lag - Dobbel Serie</v>
      </c>
      <c r="L142" s="49" t="str">
        <f>L130&amp;" lag - Dobbel Serie"</f>
        <v>10 lag - Dobbel Serie</v>
      </c>
      <c r="M142" s="33"/>
      <c r="N142" s="49" t="str">
        <f>N130&amp;" lag - Dobbel Serie"</f>
        <v>10 lag - Dobbel Serie</v>
      </c>
      <c r="O142" s="33"/>
      <c r="P142" s="33"/>
    </row>
    <row r="143" spans="2:16" s="46" customFormat="1" x14ac:dyDescent="0.3">
      <c r="B143" s="50" t="str">
        <f>(B130-1)*2&amp;" Kamper"</f>
        <v>16 Kamper</v>
      </c>
      <c r="C143" s="33"/>
      <c r="D143" s="50" t="str">
        <f>(D130-1)*2&amp;" Kamper"</f>
        <v>18 Kamper</v>
      </c>
      <c r="E143" s="33"/>
      <c r="F143" s="50" t="str">
        <f>(F130-1)*2&amp;" Kamper"</f>
        <v>18 Kamper</v>
      </c>
      <c r="L143" s="50" t="str">
        <f>(L130-1)*2&amp;" Kamper"</f>
        <v>18 Kamper</v>
      </c>
      <c r="M143" s="33"/>
      <c r="N143" s="50" t="str">
        <f>(N130-1)*2&amp;" Kamper"</f>
        <v>18 Kamper</v>
      </c>
      <c r="O143" s="33"/>
      <c r="P143" s="33"/>
    </row>
    <row r="144" spans="2:16" s="46" customFormat="1" x14ac:dyDescent="0.3">
      <c r="I144" s="53"/>
    </row>
    <row r="145" spans="2:17" s="46" customFormat="1" x14ac:dyDescent="0.3">
      <c r="D145" s="33"/>
      <c r="E145" s="33"/>
      <c r="I145" s="53"/>
      <c r="N145" s="33"/>
      <c r="O145" s="33"/>
      <c r="P145" s="33"/>
    </row>
    <row r="146" spans="2:17" x14ac:dyDescent="0.3">
      <c r="B146" s="34">
        <f>COUNTA(B148:B158)</f>
        <v>11</v>
      </c>
      <c r="D146" s="34">
        <f>COUNTA(D148:D158)</f>
        <v>11</v>
      </c>
      <c r="F146" s="34">
        <f>COUNTA(F148:F158)</f>
        <v>11</v>
      </c>
      <c r="H146" s="34">
        <f>COUNTA(H148:H158)</f>
        <v>10</v>
      </c>
      <c r="J146" s="34">
        <f>COUNTA(J148:J158)</f>
        <v>5</v>
      </c>
      <c r="M146" s="54"/>
    </row>
    <row r="147" spans="2:17" x14ac:dyDescent="0.3">
      <c r="B147" s="41" t="s">
        <v>179</v>
      </c>
      <c r="D147" s="41" t="s">
        <v>180</v>
      </c>
      <c r="F147" s="41" t="s">
        <v>181</v>
      </c>
      <c r="H147" s="41" t="s">
        <v>182</v>
      </c>
      <c r="J147" s="61" t="s">
        <v>183</v>
      </c>
      <c r="M147" s="58"/>
    </row>
    <row r="148" spans="2:17" x14ac:dyDescent="0.3">
      <c r="B148" s="56" t="s">
        <v>19</v>
      </c>
      <c r="D148" s="55" t="s">
        <v>83</v>
      </c>
      <c r="F148" s="56" t="s">
        <v>5</v>
      </c>
      <c r="H148" s="56" t="s">
        <v>18</v>
      </c>
      <c r="J148" s="56" t="s">
        <v>96</v>
      </c>
      <c r="M148" s="58"/>
    </row>
    <row r="149" spans="2:17" x14ac:dyDescent="0.3">
      <c r="B149" s="56" t="s">
        <v>97</v>
      </c>
      <c r="D149" s="55" t="s">
        <v>184</v>
      </c>
      <c r="F149" s="56" t="s">
        <v>24</v>
      </c>
      <c r="H149" s="56" t="s">
        <v>192</v>
      </c>
      <c r="J149" s="56" t="s">
        <v>194</v>
      </c>
      <c r="M149" s="58"/>
    </row>
    <row r="150" spans="2:17" x14ac:dyDescent="0.3">
      <c r="B150" s="56" t="s">
        <v>99</v>
      </c>
      <c r="D150" s="56" t="s">
        <v>195</v>
      </c>
      <c r="F150" s="56" t="s">
        <v>34</v>
      </c>
      <c r="H150" s="56" t="s">
        <v>101</v>
      </c>
      <c r="J150" s="56" t="s">
        <v>187</v>
      </c>
      <c r="M150" s="58"/>
    </row>
    <row r="151" spans="2:17" x14ac:dyDescent="0.3">
      <c r="B151" s="56" t="s">
        <v>33</v>
      </c>
      <c r="D151" s="56" t="s">
        <v>131</v>
      </c>
      <c r="F151" s="55" t="s">
        <v>186</v>
      </c>
      <c r="H151" s="56" t="s">
        <v>40</v>
      </c>
      <c r="J151" s="56" t="s">
        <v>109</v>
      </c>
      <c r="M151" s="58"/>
    </row>
    <row r="152" spans="2:17" x14ac:dyDescent="0.3">
      <c r="B152" s="56" t="s">
        <v>155</v>
      </c>
      <c r="D152" s="56" t="s">
        <v>197</v>
      </c>
      <c r="F152" s="56" t="s">
        <v>104</v>
      </c>
      <c r="H152" s="55" t="s">
        <v>185</v>
      </c>
      <c r="J152" s="56" t="s">
        <v>188</v>
      </c>
      <c r="M152" s="58"/>
    </row>
    <row r="153" spans="2:17" x14ac:dyDescent="0.3">
      <c r="B153" s="56" t="s">
        <v>49</v>
      </c>
      <c r="D153" s="56" t="s">
        <v>193</v>
      </c>
      <c r="F153" s="56" t="s">
        <v>108</v>
      </c>
      <c r="H153" s="55" t="s">
        <v>175</v>
      </c>
      <c r="J153" s="36"/>
      <c r="M153" s="58"/>
    </row>
    <row r="154" spans="2:17" x14ac:dyDescent="0.3">
      <c r="B154" s="40" t="s">
        <v>191</v>
      </c>
      <c r="D154" s="56" t="s">
        <v>189</v>
      </c>
      <c r="F154" s="56" t="s">
        <v>142</v>
      </c>
      <c r="H154" s="56" t="s">
        <v>107</v>
      </c>
      <c r="J154" s="36"/>
      <c r="M154" s="58"/>
    </row>
    <row r="155" spans="2:17" x14ac:dyDescent="0.3">
      <c r="B155" s="56" t="s">
        <v>48</v>
      </c>
      <c r="D155" s="56" t="s">
        <v>134</v>
      </c>
      <c r="F155" s="56" t="s">
        <v>132</v>
      </c>
      <c r="H155" s="56" t="s">
        <v>196</v>
      </c>
      <c r="J155" s="36"/>
      <c r="M155" s="58"/>
    </row>
    <row r="156" spans="2:17" x14ac:dyDescent="0.3">
      <c r="B156" s="56" t="s">
        <v>51</v>
      </c>
      <c r="D156" s="56" t="s">
        <v>116</v>
      </c>
      <c r="F156" s="56" t="s">
        <v>190</v>
      </c>
      <c r="H156" s="56" t="s">
        <v>121</v>
      </c>
      <c r="J156" s="36"/>
      <c r="M156" s="58"/>
    </row>
    <row r="157" spans="2:17" x14ac:dyDescent="0.3">
      <c r="B157" s="56" t="s">
        <v>66</v>
      </c>
      <c r="D157" s="56" t="s">
        <v>119</v>
      </c>
      <c r="F157" s="55" t="s">
        <v>120</v>
      </c>
      <c r="H157" s="56" t="s">
        <v>75</v>
      </c>
      <c r="J157" s="36"/>
      <c r="M157" s="60"/>
    </row>
    <row r="158" spans="2:17" x14ac:dyDescent="0.3">
      <c r="B158" s="56" t="s">
        <v>118</v>
      </c>
      <c r="D158" s="56" t="s">
        <v>76</v>
      </c>
      <c r="F158" s="55" t="s">
        <v>122</v>
      </c>
      <c r="H158" s="40"/>
      <c r="J158" s="36"/>
      <c r="M158" s="60"/>
    </row>
    <row r="159" spans="2:17" s="46" customFormat="1" x14ac:dyDescent="0.3">
      <c r="B159" s="43" t="str">
        <f>B146&amp;" lag - Dobbel Serie"</f>
        <v>11 lag - Dobbel Serie</v>
      </c>
      <c r="D159" s="43" t="str">
        <f>D146&amp;" lag - Dobbel Serie"</f>
        <v>11 lag - Dobbel Serie</v>
      </c>
      <c r="E159" s="33"/>
      <c r="F159" s="43" t="str">
        <f>F146&amp;" lag - Dobbel Serie"</f>
        <v>11 lag - Dobbel Serie</v>
      </c>
      <c r="H159" s="43" t="str">
        <f>H146&amp;" lag - Dobbel Serie"</f>
        <v>10 lag - Dobbel Serie</v>
      </c>
      <c r="J159" s="62" t="str">
        <f>J146&amp;" lag - Kvadruppel Serie"</f>
        <v>5 lag - Kvadruppel Serie</v>
      </c>
      <c r="Q159" s="33"/>
    </row>
    <row r="160" spans="2:17" s="46" customFormat="1" x14ac:dyDescent="0.3">
      <c r="B160" s="45" t="str">
        <f>(B146-1)*2&amp;" Kamper"</f>
        <v>20 Kamper</v>
      </c>
      <c r="C160" s="44"/>
      <c r="D160" s="45" t="str">
        <f>(D146-1)*2&amp;" Kamper"</f>
        <v>20 Kamper</v>
      </c>
      <c r="E160" s="33"/>
      <c r="F160" s="45" t="str">
        <f>(F146-1)*2&amp;" Kamper"</f>
        <v>20 Kamper</v>
      </c>
      <c r="G160" s="44"/>
      <c r="H160" s="45" t="str">
        <f>(H146-1)*2&amp;" Kamper"</f>
        <v>18 Kamper</v>
      </c>
      <c r="J160" s="63" t="str">
        <f>(J146-1)*4&amp;" Kamper"</f>
        <v>16 Kamper</v>
      </c>
    </row>
    <row r="161" spans="1:21" s="46" customFormat="1" x14ac:dyDescent="0.3">
      <c r="B161" s="44"/>
      <c r="C161" s="44"/>
      <c r="D161" s="33"/>
      <c r="E161" s="33"/>
      <c r="F161" s="44"/>
      <c r="G161" s="44"/>
    </row>
    <row r="162" spans="1:21" s="46" customFormat="1" x14ac:dyDescent="0.3">
      <c r="B162" s="44"/>
      <c r="C162" s="44"/>
      <c r="D162" s="33"/>
      <c r="E162" s="33"/>
      <c r="F162" s="44"/>
      <c r="G162" s="44"/>
    </row>
    <row r="163" spans="1:21" s="46" customFormat="1" x14ac:dyDescent="0.3">
      <c r="B163" s="64"/>
      <c r="C163" s="64"/>
      <c r="D163" s="33"/>
      <c r="E163" s="33"/>
      <c r="F163" s="64"/>
      <c r="G163" s="64"/>
      <c r="H163" s="65"/>
    </row>
    <row r="164" spans="1:21" ht="21" x14ac:dyDescent="0.4">
      <c r="A164" s="30"/>
      <c r="B164" s="31" t="s">
        <v>198</v>
      </c>
      <c r="C164" s="30"/>
      <c r="D164" s="32">
        <f>(SUM(B166:P166))+SUM(B194:J194)</f>
        <v>88</v>
      </c>
      <c r="E164" s="32" t="s">
        <v>1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21" s="46" customFormat="1" x14ac:dyDescent="0.3">
      <c r="B165" s="44"/>
      <c r="C165" s="44"/>
      <c r="D165" s="33"/>
      <c r="E165" s="33"/>
      <c r="F165" s="44"/>
      <c r="G165" s="44"/>
      <c r="H165" s="44"/>
      <c r="L165" s="187" t="s">
        <v>292</v>
      </c>
    </row>
    <row r="166" spans="1:21" s="46" customFormat="1" x14ac:dyDescent="0.3">
      <c r="B166" s="34">
        <f>COUNTA(B168:B174)</f>
        <v>7</v>
      </c>
      <c r="C166" s="44"/>
      <c r="D166" s="34">
        <f>COUNTA(D168:D174)</f>
        <v>7</v>
      </c>
      <c r="E166" s="44"/>
      <c r="F166" s="34">
        <f>COUNTA(F168:F174)</f>
        <v>7</v>
      </c>
      <c r="H166" s="34">
        <f>COUNTA(H168:H174)</f>
        <v>6</v>
      </c>
      <c r="J166" s="33"/>
      <c r="K166" s="33"/>
      <c r="L166" s="34">
        <f>COUNTA(L168:L174)</f>
        <v>6</v>
      </c>
      <c r="M166" s="44"/>
      <c r="N166" s="34">
        <f>COUNTA(N168:N174)</f>
        <v>6</v>
      </c>
      <c r="O166" s="33"/>
      <c r="P166" s="34">
        <f>COUNTA(P168:P174)</f>
        <v>6</v>
      </c>
    </row>
    <row r="167" spans="1:21" x14ac:dyDescent="0.3">
      <c r="B167" s="35" t="s">
        <v>424</v>
      </c>
      <c r="D167" s="35" t="s">
        <v>423</v>
      </c>
      <c r="F167" s="35" t="s">
        <v>425</v>
      </c>
      <c r="H167" s="35" t="s">
        <v>426</v>
      </c>
      <c r="L167" s="35" t="s">
        <v>427</v>
      </c>
      <c r="M167" s="54"/>
      <c r="N167" s="35" t="s">
        <v>428</v>
      </c>
      <c r="P167" s="35" t="s">
        <v>429</v>
      </c>
      <c r="S167" s="46"/>
      <c r="T167" s="46"/>
    </row>
    <row r="168" spans="1:21" x14ac:dyDescent="0.3">
      <c r="B168" s="40" t="s">
        <v>89</v>
      </c>
      <c r="D168" s="40" t="s">
        <v>10</v>
      </c>
      <c r="F168" s="40" t="s">
        <v>81</v>
      </c>
      <c r="H168" s="100" t="s">
        <v>15</v>
      </c>
      <c r="L168" s="103" t="s">
        <v>170</v>
      </c>
      <c r="M168" s="60"/>
      <c r="N168" s="67" t="s">
        <v>32</v>
      </c>
      <c r="P168" s="67" t="s">
        <v>147</v>
      </c>
      <c r="S168" s="46"/>
      <c r="T168" s="46"/>
    </row>
    <row r="169" spans="1:21" x14ac:dyDescent="0.3">
      <c r="B169" s="100" t="s">
        <v>171</v>
      </c>
      <c r="D169" s="68" t="s">
        <v>192</v>
      </c>
      <c r="F169" s="100" t="s">
        <v>22</v>
      </c>
      <c r="H169" s="40" t="s">
        <v>21</v>
      </c>
      <c r="L169" s="103" t="s">
        <v>38</v>
      </c>
      <c r="M169" s="60"/>
      <c r="N169" s="103" t="s">
        <v>133</v>
      </c>
      <c r="P169" s="105" t="s">
        <v>35</v>
      </c>
      <c r="S169" s="46"/>
      <c r="T169" s="46"/>
    </row>
    <row r="170" spans="1:21" x14ac:dyDescent="0.3">
      <c r="B170" s="68" t="s">
        <v>28</v>
      </c>
      <c r="D170" s="100" t="s">
        <v>30</v>
      </c>
      <c r="F170" s="70" t="s">
        <v>25</v>
      </c>
      <c r="H170" s="102" t="s">
        <v>27</v>
      </c>
      <c r="L170" s="69" t="s">
        <v>29</v>
      </c>
      <c r="M170" s="60"/>
      <c r="N170" s="104" t="s">
        <v>26</v>
      </c>
      <c r="P170" s="103" t="s">
        <v>23</v>
      </c>
      <c r="S170" s="46"/>
      <c r="T170" s="46"/>
    </row>
    <row r="171" spans="1:21" x14ac:dyDescent="0.3">
      <c r="B171" s="40" t="s">
        <v>37</v>
      </c>
      <c r="D171" s="40" t="s">
        <v>40</v>
      </c>
      <c r="F171" s="40" t="s">
        <v>42</v>
      </c>
      <c r="H171" s="40" t="s">
        <v>43</v>
      </c>
      <c r="L171" s="67" t="s">
        <v>200</v>
      </c>
      <c r="M171" s="60"/>
      <c r="N171" s="105" t="s">
        <v>53</v>
      </c>
      <c r="P171" s="104" t="s">
        <v>17</v>
      </c>
      <c r="S171" s="46"/>
      <c r="T171" s="46"/>
    </row>
    <row r="172" spans="1:21" x14ac:dyDescent="0.3">
      <c r="B172" s="40" t="s">
        <v>138</v>
      </c>
      <c r="D172" s="40" t="s">
        <v>102</v>
      </c>
      <c r="F172" s="40" t="s">
        <v>189</v>
      </c>
      <c r="H172" s="40" t="s">
        <v>60</v>
      </c>
      <c r="L172" s="67" t="s">
        <v>56</v>
      </c>
      <c r="M172" s="60"/>
      <c r="N172" s="104" t="s">
        <v>145</v>
      </c>
      <c r="P172" s="105" t="s">
        <v>68</v>
      </c>
      <c r="S172" s="46"/>
      <c r="T172" s="46"/>
    </row>
    <row r="173" spans="1:21" x14ac:dyDescent="0.3">
      <c r="B173" s="40" t="s">
        <v>72</v>
      </c>
      <c r="D173" s="68" t="s">
        <v>119</v>
      </c>
      <c r="F173" s="101" t="s">
        <v>140</v>
      </c>
      <c r="H173" s="101" t="s">
        <v>114</v>
      </c>
      <c r="L173" s="67" t="s">
        <v>201</v>
      </c>
      <c r="M173" s="60"/>
      <c r="N173" s="104" t="s">
        <v>62</v>
      </c>
      <c r="P173" s="105" t="s">
        <v>144</v>
      </c>
      <c r="S173" s="46"/>
      <c r="T173" s="46"/>
    </row>
    <row r="174" spans="1:21" x14ac:dyDescent="0.3">
      <c r="B174" s="100" t="s">
        <v>172</v>
      </c>
      <c r="D174" s="101" t="s">
        <v>73</v>
      </c>
      <c r="F174" s="40" t="s">
        <v>76</v>
      </c>
      <c r="H174" s="40"/>
      <c r="L174" s="67"/>
      <c r="M174" s="60"/>
      <c r="N174" s="105"/>
      <c r="P174" s="104"/>
      <c r="S174" s="46"/>
      <c r="T174" s="46"/>
    </row>
    <row r="175" spans="1:21" x14ac:dyDescent="0.3">
      <c r="B175" s="49" t="str">
        <f>B166&amp;" lag - Enkel Serie"</f>
        <v>7 lag - Enkel Serie</v>
      </c>
      <c r="D175" s="49" t="str">
        <f>D166&amp;" lag - Enkel Serie"</f>
        <v>7 lag - Enkel Serie</v>
      </c>
      <c r="F175" s="49" t="str">
        <f>F166&amp;" lag - Enkel Serie"</f>
        <v>7 lag - Enkel Serie</v>
      </c>
      <c r="H175" s="49" t="str">
        <f>H166&amp;" lag - Enkel Serie"</f>
        <v>6 lag - Enkel Serie</v>
      </c>
      <c r="L175" s="49" t="str">
        <f>L166&amp;" lag - Enkel Serie"</f>
        <v>6 lag - Enkel Serie</v>
      </c>
      <c r="N175" s="49" t="str">
        <f>N166&amp;" lag - Enkel Serie"</f>
        <v>6 lag - Enkel Serie</v>
      </c>
      <c r="P175" s="49" t="str">
        <f>P166&amp;" lag - Enkel Serie"</f>
        <v>6 lag - Enkel Serie</v>
      </c>
      <c r="S175" s="46"/>
      <c r="T175" s="46"/>
      <c r="U175" s="46"/>
    </row>
    <row r="176" spans="1:21" x14ac:dyDescent="0.3">
      <c r="B176" s="50" t="str">
        <f>(B166-1)&amp;" Kamper"</f>
        <v>6 Kamper</v>
      </c>
      <c r="D176" s="50" t="str">
        <f>(D166-1)&amp;" Kamper"</f>
        <v>6 Kamper</v>
      </c>
      <c r="F176" s="50" t="str">
        <f>(F166-1)&amp;" Kamper"</f>
        <v>6 Kamper</v>
      </c>
      <c r="H176" s="50" t="str">
        <f>(H166-1)&amp;" Kamper"</f>
        <v>5 Kamper</v>
      </c>
      <c r="L176" s="50" t="str">
        <f>(L166-1)&amp;" Kamper"</f>
        <v>5 Kamper</v>
      </c>
      <c r="N176" s="50" t="str">
        <f>(N166-1)&amp;" Kamper"</f>
        <v>5 Kamper</v>
      </c>
      <c r="P176" s="50" t="str">
        <f>(P166-1)&amp;" Kamper"</f>
        <v>5 Kamper</v>
      </c>
      <c r="S176" s="46"/>
      <c r="T176" s="46"/>
    </row>
    <row r="177" spans="2:16" s="46" customFormat="1" x14ac:dyDescent="0.3">
      <c r="B177" s="51"/>
      <c r="D177" s="51"/>
      <c r="F177" s="51"/>
      <c r="H177" s="51"/>
      <c r="L177" s="51"/>
      <c r="N177" s="51"/>
      <c r="P177" s="51"/>
    </row>
    <row r="178" spans="2:16" x14ac:dyDescent="0.3">
      <c r="L178" s="71"/>
      <c r="M178" s="42"/>
      <c r="N178" s="72"/>
    </row>
    <row r="179" spans="2:16" x14ac:dyDescent="0.3">
      <c r="B179" s="34">
        <v>4</v>
      </c>
      <c r="D179" s="34">
        <v>14</v>
      </c>
      <c r="F179" s="34">
        <v>13</v>
      </c>
      <c r="L179" s="34">
        <v>9</v>
      </c>
      <c r="M179" s="54"/>
      <c r="N179" s="34">
        <v>9</v>
      </c>
    </row>
    <row r="180" spans="2:16" x14ac:dyDescent="0.3">
      <c r="B180" s="35" t="s">
        <v>383</v>
      </c>
      <c r="D180" s="35" t="s">
        <v>384</v>
      </c>
      <c r="F180" s="35" t="s">
        <v>385</v>
      </c>
      <c r="L180" s="35" t="s">
        <v>386</v>
      </c>
      <c r="M180" s="60"/>
      <c r="N180" s="35" t="s">
        <v>387</v>
      </c>
    </row>
    <row r="181" spans="2:16" x14ac:dyDescent="0.3">
      <c r="B181" s="73"/>
      <c r="D181" s="73"/>
      <c r="F181" s="73"/>
      <c r="L181" s="73"/>
      <c r="M181" s="60"/>
      <c r="N181" s="73"/>
    </row>
    <row r="182" spans="2:16" x14ac:dyDescent="0.3">
      <c r="B182" s="73"/>
      <c r="D182" s="73"/>
      <c r="F182" s="73"/>
      <c r="L182" s="73"/>
      <c r="M182" s="60"/>
      <c r="N182" s="73"/>
    </row>
    <row r="183" spans="2:16" x14ac:dyDescent="0.3">
      <c r="B183" s="73" t="s">
        <v>411</v>
      </c>
      <c r="D183" s="73" t="s">
        <v>381</v>
      </c>
      <c r="F183" s="73" t="s">
        <v>382</v>
      </c>
      <c r="L183" s="73" t="s">
        <v>380</v>
      </c>
      <c r="M183" s="60"/>
      <c r="N183" s="73" t="s">
        <v>388</v>
      </c>
    </row>
    <row r="184" spans="2:16" x14ac:dyDescent="0.3">
      <c r="B184" s="73" t="s">
        <v>416</v>
      </c>
      <c r="D184" s="73" t="s">
        <v>203</v>
      </c>
      <c r="F184" s="73" t="s">
        <v>203</v>
      </c>
      <c r="L184" s="73"/>
      <c r="M184" s="60"/>
      <c r="N184" s="73"/>
    </row>
    <row r="185" spans="2:16" x14ac:dyDescent="0.3">
      <c r="B185" s="73" t="s">
        <v>415</v>
      </c>
      <c r="D185" s="73"/>
      <c r="F185" s="73"/>
      <c r="L185" s="73"/>
      <c r="M185" s="60"/>
      <c r="N185" s="73"/>
    </row>
    <row r="186" spans="2:16" x14ac:dyDescent="0.3">
      <c r="B186" s="73" t="s">
        <v>414</v>
      </c>
      <c r="D186" s="73"/>
      <c r="F186" s="73"/>
      <c r="L186" s="73"/>
      <c r="M186" s="60"/>
      <c r="N186" s="73"/>
    </row>
    <row r="187" spans="2:16" x14ac:dyDescent="0.3">
      <c r="B187" s="73" t="s">
        <v>413</v>
      </c>
      <c r="D187" s="73"/>
      <c r="F187" s="73"/>
      <c r="L187" s="73"/>
      <c r="M187" s="60"/>
      <c r="N187" s="73"/>
    </row>
    <row r="188" spans="2:16" x14ac:dyDescent="0.3">
      <c r="B188" s="73"/>
      <c r="D188" s="73"/>
      <c r="F188" s="73"/>
      <c r="L188" s="73"/>
      <c r="M188" s="60"/>
      <c r="N188" s="73"/>
    </row>
    <row r="189" spans="2:16" x14ac:dyDescent="0.3">
      <c r="B189" s="73"/>
      <c r="C189" s="46"/>
      <c r="D189" s="73"/>
      <c r="F189" s="73"/>
      <c r="L189" s="73"/>
      <c r="M189" s="60"/>
      <c r="N189" s="73"/>
    </row>
    <row r="190" spans="2:16" x14ac:dyDescent="0.3">
      <c r="B190" s="49" t="str">
        <f>B179&amp;" lag - Enkel Serie"</f>
        <v>4 lag - Enkel Serie</v>
      </c>
      <c r="D190" s="49" t="str">
        <f>D179&amp;" lag - Enkel Serie"</f>
        <v>14 lag - Enkel Serie</v>
      </c>
      <c r="F190" s="49" t="str">
        <f>F179&amp;" lag - Enkel Serie"</f>
        <v>13 lag - Enkel Serie</v>
      </c>
      <c r="L190" s="49" t="str">
        <f>L179&amp;" lag - Dobbel Serie"</f>
        <v>9 lag - Dobbel Serie</v>
      </c>
      <c r="M190" s="60"/>
      <c r="N190" s="49" t="str">
        <f>N179&amp;" lag - Dobbel Serie"</f>
        <v>9 lag - Dobbel Serie</v>
      </c>
    </row>
    <row r="191" spans="2:16" x14ac:dyDescent="0.3">
      <c r="B191" s="39" t="s">
        <v>389</v>
      </c>
      <c r="D191" s="39" t="s">
        <v>390</v>
      </c>
      <c r="F191" s="39" t="s">
        <v>391</v>
      </c>
      <c r="L191" s="39" t="s">
        <v>392</v>
      </c>
      <c r="N191" s="39" t="s">
        <v>392</v>
      </c>
    </row>
    <row r="193" spans="2:16" x14ac:dyDescent="0.3">
      <c r="L193" s="66" t="s">
        <v>199</v>
      </c>
      <c r="M193" s="74"/>
      <c r="N193" s="75"/>
    </row>
    <row r="194" spans="2:16" x14ac:dyDescent="0.3">
      <c r="B194" s="34">
        <f>COUNTA(B196:B205)</f>
        <v>10</v>
      </c>
      <c r="D194" s="34">
        <f>COUNTA(D196:D205)</f>
        <v>10</v>
      </c>
      <c r="F194" s="34">
        <f>COUNTA(F196:F205)</f>
        <v>9</v>
      </c>
      <c r="H194" s="34">
        <f>COUNTA(H196:H205)</f>
        <v>9</v>
      </c>
      <c r="J194" s="34">
        <f>COUNTA(J196:J205)</f>
        <v>5</v>
      </c>
      <c r="L194" s="34">
        <f>COUNTA(L196:L205)</f>
        <v>9</v>
      </c>
      <c r="N194" s="34">
        <f>COUNTA(N196:N205)</f>
        <v>9</v>
      </c>
    </row>
    <row r="195" spans="2:16" x14ac:dyDescent="0.3">
      <c r="B195" s="41" t="s">
        <v>430</v>
      </c>
      <c r="D195" s="41" t="s">
        <v>431</v>
      </c>
      <c r="F195" s="41" t="s">
        <v>432</v>
      </c>
      <c r="H195" s="41" t="s">
        <v>433</v>
      </c>
      <c r="J195" s="106" t="s">
        <v>434</v>
      </c>
      <c r="L195" s="12" t="s">
        <v>427</v>
      </c>
      <c r="M195" s="27"/>
      <c r="N195" s="12" t="s">
        <v>487</v>
      </c>
    </row>
    <row r="196" spans="2:16" x14ac:dyDescent="0.3">
      <c r="B196" s="102" t="s">
        <v>83</v>
      </c>
      <c r="D196" s="101" t="s">
        <v>6</v>
      </c>
      <c r="F196" s="68" t="s">
        <v>94</v>
      </c>
      <c r="H196" s="36" t="s">
        <v>91</v>
      </c>
      <c r="J196" s="40" t="s">
        <v>44</v>
      </c>
      <c r="L196" s="29" t="s">
        <v>200</v>
      </c>
      <c r="M196" s="27"/>
      <c r="N196" s="18" t="s">
        <v>32</v>
      </c>
    </row>
    <row r="197" spans="2:16" x14ac:dyDescent="0.3">
      <c r="B197" s="100" t="s">
        <v>31</v>
      </c>
      <c r="D197" s="101" t="s">
        <v>24</v>
      </c>
      <c r="F197" s="101" t="s">
        <v>184</v>
      </c>
      <c r="H197" s="40" t="s">
        <v>18</v>
      </c>
      <c r="J197" s="40" t="s">
        <v>97</v>
      </c>
      <c r="L197" s="29" t="s">
        <v>56</v>
      </c>
      <c r="M197" s="27"/>
      <c r="N197" s="188" t="s">
        <v>35</v>
      </c>
    </row>
    <row r="198" spans="2:16" x14ac:dyDescent="0.3">
      <c r="B198" s="102" t="s">
        <v>96</v>
      </c>
      <c r="D198" s="101" t="s">
        <v>195</v>
      </c>
      <c r="F198" s="101" t="s">
        <v>49</v>
      </c>
      <c r="H198" s="100" t="s">
        <v>19</v>
      </c>
      <c r="J198" s="77" t="s">
        <v>39</v>
      </c>
      <c r="L198" s="29" t="s">
        <v>62</v>
      </c>
      <c r="M198" s="27"/>
      <c r="N198" s="18" t="s">
        <v>50</v>
      </c>
    </row>
    <row r="199" spans="2:16" x14ac:dyDescent="0.3">
      <c r="B199" s="102" t="s">
        <v>205</v>
      </c>
      <c r="D199" s="40" t="s">
        <v>131</v>
      </c>
      <c r="F199" s="102" t="s">
        <v>105</v>
      </c>
      <c r="H199" s="101" t="s">
        <v>130</v>
      </c>
      <c r="J199" s="76" t="s">
        <v>204</v>
      </c>
      <c r="L199" s="29" t="s">
        <v>144</v>
      </c>
      <c r="M199" s="27"/>
      <c r="N199" s="18" t="s">
        <v>53</v>
      </c>
    </row>
    <row r="200" spans="2:16" x14ac:dyDescent="0.3">
      <c r="B200" s="101" t="s">
        <v>98</v>
      </c>
      <c r="D200" s="40" t="s">
        <v>207</v>
      </c>
      <c r="F200" s="102" t="s">
        <v>165</v>
      </c>
      <c r="H200" s="101" t="s">
        <v>34</v>
      </c>
      <c r="J200" s="40" t="s">
        <v>206</v>
      </c>
      <c r="L200" s="29" t="s">
        <v>29</v>
      </c>
      <c r="M200" s="27"/>
      <c r="N200" s="18" t="s">
        <v>147</v>
      </c>
    </row>
    <row r="201" spans="2:16" x14ac:dyDescent="0.3">
      <c r="B201" s="101" t="s">
        <v>208</v>
      </c>
      <c r="D201" s="40" t="s">
        <v>209</v>
      </c>
      <c r="F201" s="102" t="s">
        <v>163</v>
      </c>
      <c r="H201" s="102" t="s">
        <v>210</v>
      </c>
      <c r="J201" s="36"/>
      <c r="L201" s="29" t="s">
        <v>38</v>
      </c>
      <c r="M201" s="27"/>
      <c r="N201" s="18" t="s">
        <v>202</v>
      </c>
    </row>
    <row r="202" spans="2:16" x14ac:dyDescent="0.3">
      <c r="B202" s="102" t="s">
        <v>142</v>
      </c>
      <c r="D202" s="40" t="s">
        <v>211</v>
      </c>
      <c r="F202" s="102" t="s">
        <v>212</v>
      </c>
      <c r="H202" s="102" t="s">
        <v>213</v>
      </c>
      <c r="J202" s="78"/>
      <c r="L202" s="29" t="s">
        <v>44</v>
      </c>
      <c r="M202" s="27"/>
      <c r="N202" s="18" t="s">
        <v>145</v>
      </c>
    </row>
    <row r="203" spans="2:16" x14ac:dyDescent="0.3">
      <c r="B203" s="102" t="s">
        <v>67</v>
      </c>
      <c r="D203" s="40" t="s">
        <v>66</v>
      </c>
      <c r="F203" s="101" t="s">
        <v>121</v>
      </c>
      <c r="H203" s="102" t="s">
        <v>214</v>
      </c>
      <c r="J203" s="36"/>
      <c r="L203" s="29" t="s">
        <v>17</v>
      </c>
      <c r="M203" s="27"/>
      <c r="N203" s="18" t="s">
        <v>23</v>
      </c>
    </row>
    <row r="204" spans="2:16" x14ac:dyDescent="0.3">
      <c r="B204" s="40" t="s">
        <v>215</v>
      </c>
      <c r="D204" s="40" t="s">
        <v>116</v>
      </c>
      <c r="F204" s="102" t="s">
        <v>75</v>
      </c>
      <c r="H204" s="101" t="s">
        <v>122</v>
      </c>
      <c r="J204" s="36"/>
      <c r="L204" s="29" t="s">
        <v>170</v>
      </c>
      <c r="M204" s="27"/>
      <c r="N204" s="18" t="s">
        <v>26</v>
      </c>
      <c r="P204" s="51"/>
    </row>
    <row r="205" spans="2:16" x14ac:dyDescent="0.3">
      <c r="B205" s="40" t="s">
        <v>216</v>
      </c>
      <c r="D205" s="101" t="s">
        <v>118</v>
      </c>
      <c r="F205" s="40"/>
      <c r="H205" s="40"/>
      <c r="J205" s="52"/>
      <c r="L205" s="189"/>
      <c r="M205" s="27"/>
      <c r="N205" s="18"/>
      <c r="P205" s="51"/>
    </row>
    <row r="206" spans="2:16" x14ac:dyDescent="0.3">
      <c r="B206" s="43" t="str">
        <f>B194&amp;" lag - Dobbel Serie"</f>
        <v>10 lag - Dobbel Serie</v>
      </c>
      <c r="D206" s="43" t="str">
        <f>D194&amp;" lag - Dobbel Serie"</f>
        <v>10 lag - Dobbel Serie</v>
      </c>
      <c r="F206" s="43" t="str">
        <f>F194&amp;" lag - Dobbel Serie"</f>
        <v>9 lag - Dobbel Serie</v>
      </c>
      <c r="H206" s="43" t="str">
        <f>H194&amp;" lag - Dobbel Serie"</f>
        <v>9 lag - Dobbel Serie</v>
      </c>
      <c r="J206" s="62" t="str">
        <f>J194&amp;" lag - Trippel serie"</f>
        <v>5 lag - Trippel serie</v>
      </c>
      <c r="L206" s="190" t="str">
        <f>L194&amp;" lag - Dobbel Serie"</f>
        <v>9 lag - Dobbel Serie</v>
      </c>
      <c r="M206" s="27"/>
      <c r="N206" s="190" t="str">
        <f>N194&amp;" lag - Dobbel Serie"</f>
        <v>9 lag - Dobbel Serie</v>
      </c>
      <c r="P206" s="51"/>
    </row>
    <row r="207" spans="2:16" x14ac:dyDescent="0.3">
      <c r="B207" s="45" t="str">
        <f>(B194-1)*2&amp;" Kamper"</f>
        <v>18 Kamper</v>
      </c>
      <c r="D207" s="45" t="str">
        <f>(D194-1)*2&amp;" Kamper"</f>
        <v>18 Kamper</v>
      </c>
      <c r="F207" s="45" t="str">
        <f>(F194-1)*2&amp;" Kamper"</f>
        <v>16 Kamper</v>
      </c>
      <c r="H207" s="45" t="str">
        <f>(H194-1)*2&amp;" Kamper"</f>
        <v>16 Kamper</v>
      </c>
      <c r="J207" s="63" t="str">
        <f>(J194-1)*3&amp;" Kamper"</f>
        <v>12 Kamper</v>
      </c>
      <c r="L207" s="191" t="str">
        <f>(L194-1)*2&amp;" Kamper"</f>
        <v>16 Kamper</v>
      </c>
      <c r="M207" s="27"/>
      <c r="N207" s="191" t="str">
        <f>(N194-1)*2&amp;" Kamper"</f>
        <v>16 Kamper</v>
      </c>
      <c r="P207" s="51"/>
    </row>
    <row r="208" spans="2:16" x14ac:dyDescent="0.3">
      <c r="P208" s="51"/>
    </row>
    <row r="210" spans="1:16" ht="21" x14ac:dyDescent="0.4">
      <c r="A210" s="30"/>
      <c r="B210" s="31" t="s">
        <v>217</v>
      </c>
      <c r="C210" s="30"/>
      <c r="D210" s="32">
        <f>(SUM(B213:N213))+SUM(B242:F242)</f>
        <v>68</v>
      </c>
      <c r="E210" s="32" t="s">
        <v>1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</row>
    <row r="211" spans="1:16" s="46" customFormat="1" ht="15" customHeight="1" x14ac:dyDescent="0.4">
      <c r="B211" s="108"/>
      <c r="D211" s="109"/>
      <c r="E211" s="109"/>
    </row>
    <row r="212" spans="1:16" x14ac:dyDescent="0.3">
      <c r="L212" s="75" t="s">
        <v>292</v>
      </c>
    </row>
    <row r="213" spans="1:16" x14ac:dyDescent="0.3">
      <c r="B213" s="34">
        <f>COUNTA(B215:B221)</f>
        <v>7</v>
      </c>
      <c r="D213" s="34">
        <f>COUNTA(D215:D221)</f>
        <v>7</v>
      </c>
      <c r="F213" s="34">
        <f>COUNTA(F215:F221)</f>
        <v>7</v>
      </c>
      <c r="H213" s="34">
        <f>COUNTA(H215:H221)</f>
        <v>7</v>
      </c>
      <c r="L213" s="34">
        <f>COUNTA(L215:L221)</f>
        <v>7</v>
      </c>
      <c r="M213" s="51"/>
      <c r="N213" s="34">
        <f>COUNTA(N215:N221)</f>
        <v>6</v>
      </c>
    </row>
    <row r="214" spans="1:16" x14ac:dyDescent="0.3">
      <c r="B214" s="35" t="s">
        <v>218</v>
      </c>
      <c r="D214" s="35" t="s">
        <v>219</v>
      </c>
      <c r="F214" s="35" t="s">
        <v>220</v>
      </c>
      <c r="H214" s="35" t="s">
        <v>221</v>
      </c>
      <c r="L214" s="35" t="s">
        <v>403</v>
      </c>
      <c r="N214" s="35" t="s">
        <v>404</v>
      </c>
    </row>
    <row r="215" spans="1:16" x14ac:dyDescent="0.3">
      <c r="B215" s="56" t="s">
        <v>6</v>
      </c>
      <c r="D215" s="56" t="s">
        <v>83</v>
      </c>
      <c r="F215" s="56" t="s">
        <v>82</v>
      </c>
      <c r="H215" s="56" t="s">
        <v>81</v>
      </c>
      <c r="L215" s="107" t="s">
        <v>133</v>
      </c>
      <c r="N215" s="107" t="s">
        <v>23</v>
      </c>
    </row>
    <row r="216" spans="1:16" x14ac:dyDescent="0.3">
      <c r="B216" s="56" t="s">
        <v>15</v>
      </c>
      <c r="D216" s="55" t="s">
        <v>4</v>
      </c>
      <c r="F216" s="56" t="s">
        <v>22</v>
      </c>
      <c r="H216" s="55" t="s">
        <v>89</v>
      </c>
      <c r="L216" s="57" t="s">
        <v>225</v>
      </c>
      <c r="N216" s="107" t="s">
        <v>227</v>
      </c>
    </row>
    <row r="217" spans="1:16" x14ac:dyDescent="0.3">
      <c r="B217" s="56" t="s">
        <v>21</v>
      </c>
      <c r="D217" s="56" t="s">
        <v>36</v>
      </c>
      <c r="F217" s="56" t="s">
        <v>27</v>
      </c>
      <c r="H217" s="56" t="s">
        <v>95</v>
      </c>
      <c r="L217" s="107" t="s">
        <v>170</v>
      </c>
      <c r="M217" s="59"/>
      <c r="N217" s="107" t="s">
        <v>17</v>
      </c>
    </row>
    <row r="218" spans="1:16" x14ac:dyDescent="0.3">
      <c r="B218" s="55" t="s">
        <v>25</v>
      </c>
      <c r="D218" s="56" t="s">
        <v>138</v>
      </c>
      <c r="F218" s="56" t="s">
        <v>102</v>
      </c>
      <c r="H218" s="56" t="s">
        <v>18</v>
      </c>
      <c r="L218" s="107" t="s">
        <v>38</v>
      </c>
      <c r="N218" s="57" t="s">
        <v>62</v>
      </c>
    </row>
    <row r="219" spans="1:16" x14ac:dyDescent="0.3">
      <c r="B219" s="56" t="s">
        <v>142</v>
      </c>
      <c r="D219" s="56" t="s">
        <v>190</v>
      </c>
      <c r="F219" s="56" t="s">
        <v>140</v>
      </c>
      <c r="H219" s="56" t="s">
        <v>28</v>
      </c>
      <c r="L219" s="57" t="s">
        <v>29</v>
      </c>
      <c r="N219" s="57" t="s">
        <v>50</v>
      </c>
    </row>
    <row r="220" spans="1:16" x14ac:dyDescent="0.3">
      <c r="B220" s="56" t="s">
        <v>172</v>
      </c>
      <c r="D220" s="56" t="s">
        <v>76</v>
      </c>
      <c r="F220" s="56" t="s">
        <v>63</v>
      </c>
      <c r="H220" s="56" t="s">
        <v>60</v>
      </c>
      <c r="L220" s="107" t="s">
        <v>226</v>
      </c>
      <c r="N220" s="57" t="s">
        <v>137</v>
      </c>
    </row>
    <row r="221" spans="1:16" x14ac:dyDescent="0.3">
      <c r="B221" s="56" t="s">
        <v>73</v>
      </c>
      <c r="D221" s="56" t="s">
        <v>75</v>
      </c>
      <c r="F221" s="56" t="s">
        <v>72</v>
      </c>
      <c r="H221" s="56" t="s">
        <v>222</v>
      </c>
      <c r="L221" s="107" t="s">
        <v>228</v>
      </c>
      <c r="N221" s="80"/>
    </row>
    <row r="222" spans="1:16" x14ac:dyDescent="0.3">
      <c r="B222" s="49" t="str">
        <f>B213&amp;" lag - Enkel Serie"</f>
        <v>7 lag - Enkel Serie</v>
      </c>
      <c r="D222" s="49" t="str">
        <f>D213&amp;" lag - Enkel Serie"</f>
        <v>7 lag - Enkel Serie</v>
      </c>
      <c r="F222" s="49" t="str">
        <f>F213&amp;" lag - Enkel Serie"</f>
        <v>7 lag - Enkel Serie</v>
      </c>
      <c r="H222" s="49" t="str">
        <f>H213&amp;" lag - Enkel Serie"</f>
        <v>7 lag - Enkel Serie</v>
      </c>
      <c r="L222" s="49" t="str">
        <f>L213&amp;" lag - Enkel Serie"</f>
        <v>7 lag - Enkel Serie</v>
      </c>
      <c r="N222" s="49" t="str">
        <f>N213&amp;" lag - Enkel Serie"</f>
        <v>6 lag - Enkel Serie</v>
      </c>
    </row>
    <row r="223" spans="1:16" x14ac:dyDescent="0.3">
      <c r="B223" s="50" t="str">
        <f>(B213-1)*1&amp;" Kamper"</f>
        <v>6 Kamper</v>
      </c>
      <c r="D223" s="50" t="str">
        <f>(D213-1)*1&amp;" Kamper"</f>
        <v>6 Kamper</v>
      </c>
      <c r="F223" s="50" t="str">
        <f>(F213-1)*1&amp;" Kamper"</f>
        <v>6 Kamper</v>
      </c>
      <c r="H223" s="50" t="str">
        <f>(H213-1)*1&amp;" Kamper"</f>
        <v>6 Kamper</v>
      </c>
      <c r="L223" s="50" t="str">
        <f>(L213-1)*1&amp;" Kamper"</f>
        <v>6 Kamper</v>
      </c>
      <c r="N223" s="50" t="str">
        <f>(N213-1)*1&amp;" Kamper"</f>
        <v>5 Kamper</v>
      </c>
    </row>
    <row r="226" spans="2:14" s="51" customFormat="1" x14ac:dyDescent="0.3">
      <c r="B226" s="91">
        <v>4</v>
      </c>
      <c r="D226" s="91">
        <v>14</v>
      </c>
      <c r="E226" s="91"/>
      <c r="F226" s="91">
        <v>14</v>
      </c>
      <c r="L226" s="91">
        <v>7</v>
      </c>
      <c r="N226" s="34">
        <v>6</v>
      </c>
    </row>
    <row r="227" spans="2:14" s="51" customFormat="1" x14ac:dyDescent="0.3">
      <c r="B227" s="35" t="s">
        <v>395</v>
      </c>
      <c r="D227" s="35" t="s">
        <v>396</v>
      </c>
      <c r="F227" s="35" t="s">
        <v>397</v>
      </c>
      <c r="H227" s="46"/>
      <c r="L227" s="35" t="s">
        <v>398</v>
      </c>
      <c r="M227" s="33"/>
      <c r="N227" s="35" t="s">
        <v>399</v>
      </c>
    </row>
    <row r="228" spans="2:14" x14ac:dyDescent="0.3">
      <c r="B228" s="73"/>
      <c r="D228" s="73"/>
      <c r="F228" s="73"/>
      <c r="H228" s="46"/>
      <c r="L228" s="79"/>
      <c r="N228" s="79"/>
    </row>
    <row r="229" spans="2:14" x14ac:dyDescent="0.3">
      <c r="B229" s="73"/>
      <c r="D229" s="73"/>
      <c r="F229" s="73"/>
      <c r="H229" s="46"/>
      <c r="L229" s="73"/>
      <c r="M229" s="42"/>
      <c r="N229" s="73"/>
    </row>
    <row r="230" spans="2:14" x14ac:dyDescent="0.3">
      <c r="B230" s="73" t="s">
        <v>411</v>
      </c>
      <c r="D230" s="73" t="s">
        <v>381</v>
      </c>
      <c r="F230" s="73" t="s">
        <v>382</v>
      </c>
      <c r="H230" s="46"/>
      <c r="L230" s="73" t="s">
        <v>405</v>
      </c>
      <c r="M230" s="42"/>
      <c r="N230" s="73" t="s">
        <v>406</v>
      </c>
    </row>
    <row r="231" spans="2:14" x14ac:dyDescent="0.3">
      <c r="B231" s="73" t="s">
        <v>400</v>
      </c>
      <c r="D231" s="73" t="s">
        <v>402</v>
      </c>
      <c r="F231" s="73" t="s">
        <v>402</v>
      </c>
      <c r="H231" s="46"/>
      <c r="L231" s="73" t="s">
        <v>407</v>
      </c>
      <c r="N231" s="73" t="s">
        <v>408</v>
      </c>
    </row>
    <row r="232" spans="2:14" x14ac:dyDescent="0.3">
      <c r="B232" s="73" t="s">
        <v>401</v>
      </c>
      <c r="D232" s="73"/>
      <c r="F232" s="73"/>
      <c r="H232" s="46"/>
      <c r="L232" s="73"/>
      <c r="N232" s="73"/>
    </row>
    <row r="233" spans="2:14" x14ac:dyDescent="0.3">
      <c r="B233" s="73" t="s">
        <v>412</v>
      </c>
      <c r="D233" s="73"/>
      <c r="F233" s="73"/>
      <c r="H233" s="46"/>
      <c r="L233" s="73"/>
      <c r="N233" s="73"/>
    </row>
    <row r="234" spans="2:14" x14ac:dyDescent="0.3">
      <c r="B234" s="73" t="s">
        <v>413</v>
      </c>
      <c r="D234" s="73"/>
      <c r="F234" s="73"/>
      <c r="H234" s="46"/>
      <c r="L234" s="73"/>
      <c r="N234" s="73"/>
    </row>
    <row r="235" spans="2:14" x14ac:dyDescent="0.3">
      <c r="B235" s="73"/>
      <c r="D235" s="73"/>
      <c r="F235" s="73"/>
      <c r="H235" s="46"/>
      <c r="L235" s="73"/>
      <c r="N235" s="73"/>
    </row>
    <row r="236" spans="2:14" x14ac:dyDescent="0.3">
      <c r="B236" s="73"/>
      <c r="D236" s="73"/>
      <c r="F236" s="73"/>
      <c r="H236" s="46"/>
      <c r="L236" s="73"/>
      <c r="N236" s="73"/>
    </row>
    <row r="237" spans="2:14" x14ac:dyDescent="0.3">
      <c r="B237" s="49" t="str">
        <f>B226&amp;" lag - Enkel Serie"</f>
        <v>4 lag - Enkel Serie</v>
      </c>
      <c r="D237" s="49" t="str">
        <f>D226&amp;" lag - Enkel Serie"</f>
        <v>14 lag - Enkel Serie</v>
      </c>
      <c r="F237" s="49" t="str">
        <f>F226&amp;" lag - Enkel Serie"</f>
        <v>14 lag - Enkel Serie</v>
      </c>
      <c r="H237" s="46"/>
      <c r="L237" s="49" t="str">
        <f>L226&amp;" lag - Dobbel Serie"</f>
        <v>7 lag - Dobbel Serie</v>
      </c>
      <c r="N237" s="49" t="str">
        <f>N226&amp;" lag - Dobbel Serie"</f>
        <v>6 lag - Dobbel Serie</v>
      </c>
    </row>
    <row r="238" spans="2:14" x14ac:dyDescent="0.3">
      <c r="B238" s="50" t="s">
        <v>223</v>
      </c>
      <c r="C238" s="46"/>
      <c r="D238" s="50" t="s">
        <v>377</v>
      </c>
      <c r="F238" s="50" t="s">
        <v>377</v>
      </c>
      <c r="H238" s="46"/>
      <c r="L238" s="50" t="s">
        <v>409</v>
      </c>
      <c r="N238" s="50" t="s">
        <v>410</v>
      </c>
    </row>
    <row r="239" spans="2:14" s="46" customFormat="1" x14ac:dyDescent="0.3">
      <c r="B239" s="51"/>
      <c r="D239" s="51"/>
      <c r="F239" s="51"/>
      <c r="L239" s="51"/>
      <c r="N239" s="51"/>
    </row>
    <row r="240" spans="2:14" s="46" customFormat="1" x14ac:dyDescent="0.3"/>
    <row r="241" spans="2:16" x14ac:dyDescent="0.3">
      <c r="H241" s="46"/>
      <c r="L241" s="75" t="s">
        <v>302</v>
      </c>
      <c r="P241" s="75" t="s">
        <v>417</v>
      </c>
    </row>
    <row r="242" spans="2:16" x14ac:dyDescent="0.3">
      <c r="B242" s="34">
        <f>COUNTA(B244:B252)</f>
        <v>9</v>
      </c>
      <c r="D242" s="34">
        <f>COUNTA(D244:D252)</f>
        <v>9</v>
      </c>
      <c r="F242" s="34">
        <f>COUNTA(F244:F252)</f>
        <v>9</v>
      </c>
      <c r="L242" s="34">
        <f>COUNTA(L244:L252)</f>
        <v>7</v>
      </c>
      <c r="M242" s="51"/>
      <c r="N242" s="34">
        <f>COUNTA(N244:N252)</f>
        <v>6</v>
      </c>
      <c r="O242" s="51"/>
      <c r="P242" s="34">
        <f>COUNTA(P244:P256)</f>
        <v>13</v>
      </c>
    </row>
    <row r="243" spans="2:16" x14ac:dyDescent="0.3">
      <c r="B243" s="81" t="s">
        <v>230</v>
      </c>
      <c r="D243" s="81" t="s">
        <v>231</v>
      </c>
      <c r="F243" s="81" t="s">
        <v>232</v>
      </c>
      <c r="L243" s="35" t="s">
        <v>403</v>
      </c>
      <c r="N243" s="35" t="s">
        <v>404</v>
      </c>
      <c r="P243" s="35" t="s">
        <v>224</v>
      </c>
    </row>
    <row r="244" spans="2:16" x14ac:dyDescent="0.3">
      <c r="B244" s="56" t="s">
        <v>91</v>
      </c>
      <c r="D244" s="56" t="s">
        <v>85</v>
      </c>
      <c r="F244" s="56" t="s">
        <v>235</v>
      </c>
      <c r="L244" s="57" t="s">
        <v>225</v>
      </c>
      <c r="N244" s="57" t="s">
        <v>133</v>
      </c>
      <c r="P244" s="57" t="s">
        <v>133</v>
      </c>
    </row>
    <row r="245" spans="2:16" x14ac:dyDescent="0.3">
      <c r="B245" s="55" t="s">
        <v>5</v>
      </c>
      <c r="D245" s="55" t="s">
        <v>37</v>
      </c>
      <c r="F245" s="56" t="s">
        <v>233</v>
      </c>
      <c r="L245" s="57" t="s">
        <v>227</v>
      </c>
      <c r="N245" s="57" t="s">
        <v>170</v>
      </c>
      <c r="P245" s="57" t="s">
        <v>225</v>
      </c>
    </row>
    <row r="246" spans="2:16" x14ac:dyDescent="0.3">
      <c r="B246" s="55" t="s">
        <v>30</v>
      </c>
      <c r="D246" s="55" t="s">
        <v>234</v>
      </c>
      <c r="F246" s="55" t="s">
        <v>184</v>
      </c>
      <c r="L246" s="57" t="s">
        <v>226</v>
      </c>
      <c r="N246" s="57" t="s">
        <v>23</v>
      </c>
      <c r="P246" s="57" t="s">
        <v>170</v>
      </c>
    </row>
    <row r="247" spans="2:16" x14ac:dyDescent="0.3">
      <c r="B247" s="55" t="s">
        <v>45</v>
      </c>
      <c r="D247" s="55" t="s">
        <v>104</v>
      </c>
      <c r="F247" s="55" t="s">
        <v>40</v>
      </c>
      <c r="L247" s="57" t="s">
        <v>228</v>
      </c>
      <c r="N247" s="57" t="s">
        <v>38</v>
      </c>
      <c r="P247" s="57" t="s">
        <v>23</v>
      </c>
    </row>
    <row r="248" spans="2:16" x14ac:dyDescent="0.3">
      <c r="B248" s="55" t="s">
        <v>51</v>
      </c>
      <c r="D248" s="55" t="s">
        <v>48</v>
      </c>
      <c r="F248" s="55" t="s">
        <v>98</v>
      </c>
      <c r="L248" s="57" t="s">
        <v>62</v>
      </c>
      <c r="N248" s="57" t="s">
        <v>29</v>
      </c>
      <c r="P248" s="57" t="s">
        <v>38</v>
      </c>
    </row>
    <row r="249" spans="2:16" x14ac:dyDescent="0.3">
      <c r="B249" s="55" t="s">
        <v>189</v>
      </c>
      <c r="D249" s="55" t="s">
        <v>132</v>
      </c>
      <c r="F249" s="55" t="s">
        <v>49</v>
      </c>
      <c r="L249" s="57" t="s">
        <v>50</v>
      </c>
      <c r="N249" s="57" t="s">
        <v>17</v>
      </c>
      <c r="P249" s="57" t="s">
        <v>29</v>
      </c>
    </row>
    <row r="250" spans="2:16" x14ac:dyDescent="0.3">
      <c r="B250" s="55" t="s">
        <v>66</v>
      </c>
      <c r="D250" s="55" t="s">
        <v>115</v>
      </c>
      <c r="F250" s="55" t="s">
        <v>175</v>
      </c>
      <c r="L250" s="57" t="s">
        <v>137</v>
      </c>
      <c r="N250" s="80"/>
      <c r="P250" s="57" t="s">
        <v>227</v>
      </c>
    </row>
    <row r="251" spans="2:16" x14ac:dyDescent="0.3">
      <c r="B251" s="55" t="s">
        <v>116</v>
      </c>
      <c r="D251" s="55" t="s">
        <v>118</v>
      </c>
      <c r="F251" s="55" t="s">
        <v>105</v>
      </c>
      <c r="L251" s="80"/>
      <c r="N251" s="80"/>
      <c r="P251" s="57" t="s">
        <v>226</v>
      </c>
    </row>
    <row r="252" spans="2:16" x14ac:dyDescent="0.3">
      <c r="B252" s="55" t="s">
        <v>164</v>
      </c>
      <c r="D252" s="55" t="s">
        <v>122</v>
      </c>
      <c r="F252" s="55" t="s">
        <v>212</v>
      </c>
      <c r="L252" s="80"/>
      <c r="N252" s="80"/>
      <c r="P252" s="57" t="s">
        <v>228</v>
      </c>
    </row>
    <row r="253" spans="2:16" x14ac:dyDescent="0.3">
      <c r="B253" s="84" t="str">
        <f>B242&amp;" lag - Dobbel Serie"</f>
        <v>9 lag - Dobbel Serie</v>
      </c>
      <c r="D253" s="84" t="str">
        <f>D242&amp;" lag - Dobbel Serie"</f>
        <v>9 lag - Dobbel Serie</v>
      </c>
      <c r="F253" s="84" t="str">
        <f>F242&amp;" lag - Dobbel Serie"</f>
        <v>9 lag - Dobbel Serie</v>
      </c>
      <c r="L253" s="49" t="str">
        <f>L242&amp;" lag - Trippel Serie"</f>
        <v>7 lag - Trippel Serie</v>
      </c>
      <c r="N253" s="49" t="str">
        <f>N242&amp;" lag - Trippel Serie"</f>
        <v>6 lag - Trippel Serie</v>
      </c>
      <c r="P253" s="57" t="s">
        <v>17</v>
      </c>
    </row>
    <row r="254" spans="2:16" x14ac:dyDescent="0.3">
      <c r="B254" s="85" t="str">
        <f>(B242-1)*2&amp;" Kamper"</f>
        <v>16 Kamper</v>
      </c>
      <c r="D254" s="85" t="str">
        <f>(D242-1)*2&amp;" Kamper"</f>
        <v>16 Kamper</v>
      </c>
      <c r="F254" s="85" t="str">
        <f>(F242-1)*2&amp;" Kamper"</f>
        <v>16 Kamper</v>
      </c>
      <c r="L254" s="50" t="str">
        <f>(L242-1)*3&amp;" Kamper"</f>
        <v>18 Kamper</v>
      </c>
      <c r="N254" s="50" t="str">
        <f>(N242-1)*3&amp;" Kamper"</f>
        <v>15 Kamper</v>
      </c>
      <c r="P254" s="57" t="s">
        <v>62</v>
      </c>
    </row>
    <row r="255" spans="2:16" x14ac:dyDescent="0.3">
      <c r="H255" s="83"/>
      <c r="P255" s="57" t="s">
        <v>50</v>
      </c>
    </row>
    <row r="256" spans="2:16" x14ac:dyDescent="0.3">
      <c r="P256" s="57" t="s">
        <v>137</v>
      </c>
    </row>
    <row r="257" spans="1:16" x14ac:dyDescent="0.3">
      <c r="P257" s="49" t="str">
        <f>P242&amp;" lag - Dobbel Serie"</f>
        <v>13 lag - Dobbel Serie</v>
      </c>
    </row>
    <row r="258" spans="1:16" x14ac:dyDescent="0.3">
      <c r="P258" s="50" t="str">
        <f>(P242-1)*2&amp;" Kamper"</f>
        <v>24 Kamper</v>
      </c>
    </row>
    <row r="259" spans="1:16" s="46" customFormat="1" x14ac:dyDescent="0.3">
      <c r="P259" s="51"/>
    </row>
    <row r="261" spans="1:16" ht="21" x14ac:dyDescent="0.4">
      <c r="A261" s="30"/>
      <c r="B261" s="31" t="s">
        <v>236</v>
      </c>
      <c r="C261" s="30"/>
      <c r="D261" s="32">
        <f>(SUM(B263:L263))+SUM(B292:F292)</f>
        <v>63</v>
      </c>
      <c r="E261" s="32" t="s">
        <v>1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3" spans="1:16" x14ac:dyDescent="0.3">
      <c r="B263" s="34">
        <f>COUNTA(B265:B270)</f>
        <v>6</v>
      </c>
      <c r="D263" s="34">
        <f>COUNTA(D265:D270)</f>
        <v>5</v>
      </c>
      <c r="F263" s="34">
        <f>COUNTA(F265:F270)</f>
        <v>6</v>
      </c>
      <c r="H263" s="34">
        <f>COUNTA(H265:H270)</f>
        <v>5</v>
      </c>
      <c r="L263" s="34">
        <f>COUNTA(L265:L275)</f>
        <v>11</v>
      </c>
    </row>
    <row r="264" spans="1:16" x14ac:dyDescent="0.3">
      <c r="B264" s="35" t="s">
        <v>237</v>
      </c>
      <c r="D264" s="35" t="s">
        <v>238</v>
      </c>
      <c r="F264" s="35" t="s">
        <v>244</v>
      </c>
      <c r="H264" s="35" t="s">
        <v>245</v>
      </c>
      <c r="L264" s="86" t="s">
        <v>422</v>
      </c>
    </row>
    <row r="265" spans="1:16" x14ac:dyDescent="0.3">
      <c r="B265" s="40" t="s">
        <v>83</v>
      </c>
      <c r="D265" s="40" t="s">
        <v>239</v>
      </c>
      <c r="F265" s="40" t="s">
        <v>81</v>
      </c>
      <c r="H265" s="40" t="s">
        <v>21</v>
      </c>
      <c r="L265" s="57" t="s">
        <v>147</v>
      </c>
    </row>
    <row r="266" spans="1:16" x14ac:dyDescent="0.3">
      <c r="B266" s="82" t="s">
        <v>4</v>
      </c>
      <c r="D266" s="40" t="s">
        <v>28</v>
      </c>
      <c r="F266" s="40" t="s">
        <v>6</v>
      </c>
      <c r="H266" s="40" t="s">
        <v>40</v>
      </c>
      <c r="L266" s="57" t="s">
        <v>133</v>
      </c>
    </row>
    <row r="267" spans="1:16" x14ac:dyDescent="0.3">
      <c r="B267" s="82" t="s">
        <v>18</v>
      </c>
      <c r="D267" s="102" t="s">
        <v>27</v>
      </c>
      <c r="F267" s="102" t="s">
        <v>15</v>
      </c>
      <c r="H267" s="40" t="s">
        <v>60</v>
      </c>
      <c r="L267" s="57" t="s">
        <v>225</v>
      </c>
    </row>
    <row r="268" spans="1:16" x14ac:dyDescent="0.3">
      <c r="B268" s="110" t="s">
        <v>25</v>
      </c>
      <c r="D268" s="40" t="s">
        <v>42</v>
      </c>
      <c r="F268" s="40" t="s">
        <v>102</v>
      </c>
      <c r="H268" s="40" t="s">
        <v>172</v>
      </c>
      <c r="L268" s="57" t="s">
        <v>170</v>
      </c>
    </row>
    <row r="269" spans="1:16" x14ac:dyDescent="0.3">
      <c r="B269" s="82" t="s">
        <v>36</v>
      </c>
      <c r="D269" s="40" t="s">
        <v>140</v>
      </c>
      <c r="F269" s="40" t="s">
        <v>246</v>
      </c>
      <c r="H269" s="40" t="s">
        <v>73</v>
      </c>
      <c r="L269" s="57" t="s">
        <v>38</v>
      </c>
    </row>
    <row r="270" spans="1:16" x14ac:dyDescent="0.3">
      <c r="B270" s="40" t="s">
        <v>138</v>
      </c>
      <c r="D270" s="40"/>
      <c r="F270" s="40" t="s">
        <v>72</v>
      </c>
      <c r="H270" s="40"/>
      <c r="L270" s="57" t="s">
        <v>242</v>
      </c>
    </row>
    <row r="271" spans="1:16" x14ac:dyDescent="0.3">
      <c r="B271" s="49" t="str">
        <f>B263&amp;" lag - Enkel Serie"</f>
        <v>6 lag - Enkel Serie</v>
      </c>
      <c r="D271" s="49" t="str">
        <f>D263&amp;" lag - Enkel Serie"</f>
        <v>5 lag - Enkel Serie</v>
      </c>
      <c r="F271" s="49" t="str">
        <f>F263&amp;" lag - Enkel Serie"</f>
        <v>6 lag - Enkel Serie</v>
      </c>
      <c r="H271" s="49" t="str">
        <f>H263&amp;" lag - Enkel Serie"</f>
        <v>5 lag - Enkel Serie</v>
      </c>
      <c r="L271" s="57" t="s">
        <v>226</v>
      </c>
    </row>
    <row r="272" spans="1:16" x14ac:dyDescent="0.3">
      <c r="B272" s="50" t="str">
        <f>(B263-1)&amp;" Kamper"</f>
        <v>5 Kamper</v>
      </c>
      <c r="D272" s="50" t="str">
        <f>(D263-1)&amp;" Kamper"</f>
        <v>4 Kamper</v>
      </c>
      <c r="F272" s="50" t="str">
        <f>(F263-1)&amp;" Kamper"</f>
        <v>5 Kamper</v>
      </c>
      <c r="H272" s="50" t="str">
        <f>(H263-1)&amp;" Kamper"</f>
        <v>4 Kamper</v>
      </c>
      <c r="L272" s="57" t="s">
        <v>17</v>
      </c>
    </row>
    <row r="273" spans="2:17" x14ac:dyDescent="0.3">
      <c r="L273" s="57" t="s">
        <v>243</v>
      </c>
    </row>
    <row r="274" spans="2:17" x14ac:dyDescent="0.3">
      <c r="L274" s="57" t="s">
        <v>202</v>
      </c>
    </row>
    <row r="275" spans="2:17" x14ac:dyDescent="0.3">
      <c r="L275" s="57" t="s">
        <v>62</v>
      </c>
    </row>
    <row r="276" spans="2:17" x14ac:dyDescent="0.3">
      <c r="B276" s="34">
        <v>10</v>
      </c>
      <c r="C276" s="34"/>
      <c r="D276" s="34">
        <v>12</v>
      </c>
      <c r="L276" s="87" t="str">
        <f>L263&amp;" lag - Dobbel Serie"</f>
        <v>11 lag - Dobbel Serie</v>
      </c>
    </row>
    <row r="277" spans="2:17" x14ac:dyDescent="0.3">
      <c r="B277" s="35" t="s">
        <v>240</v>
      </c>
      <c r="D277" s="35" t="s">
        <v>241</v>
      </c>
      <c r="L277" s="88" t="str">
        <f>(L263-1)*2&amp;" Kamper"</f>
        <v>20 Kamper</v>
      </c>
    </row>
    <row r="278" spans="2:17" x14ac:dyDescent="0.3">
      <c r="B278" s="73"/>
      <c r="D278" s="73"/>
    </row>
    <row r="279" spans="2:17" x14ac:dyDescent="0.3">
      <c r="B279" s="73"/>
      <c r="D279" s="73"/>
    </row>
    <row r="280" spans="2:17" x14ac:dyDescent="0.3">
      <c r="B280" s="73" t="s">
        <v>421</v>
      </c>
      <c r="D280" s="73" t="s">
        <v>420</v>
      </c>
    </row>
    <row r="281" spans="2:17" x14ac:dyDescent="0.3">
      <c r="B281" s="73" t="s">
        <v>418</v>
      </c>
      <c r="D281" s="73" t="s">
        <v>419</v>
      </c>
    </row>
    <row r="282" spans="2:17" x14ac:dyDescent="0.3">
      <c r="B282" s="73" t="s">
        <v>458</v>
      </c>
      <c r="D282" s="73" t="s">
        <v>458</v>
      </c>
    </row>
    <row r="283" spans="2:17" x14ac:dyDescent="0.3">
      <c r="B283" s="73" t="s">
        <v>459</v>
      </c>
      <c r="D283" s="73" t="s">
        <v>459</v>
      </c>
    </row>
    <row r="284" spans="2:17" x14ac:dyDescent="0.3">
      <c r="B284" s="73"/>
      <c r="D284" s="73"/>
    </row>
    <row r="285" spans="2:17" x14ac:dyDescent="0.3">
      <c r="B285" s="73"/>
      <c r="D285" s="73"/>
      <c r="Q285" s="75"/>
    </row>
    <row r="286" spans="2:17" x14ac:dyDescent="0.3">
      <c r="B286" s="73"/>
      <c r="D286" s="73"/>
    </row>
    <row r="287" spans="2:17" x14ac:dyDescent="0.3">
      <c r="B287" s="73"/>
      <c r="D287" s="73"/>
    </row>
    <row r="288" spans="2:17" x14ac:dyDescent="0.3">
      <c r="B288" s="49" t="str">
        <f>B276&amp;" lag - Enkel Serie"</f>
        <v>10 lag - Enkel Serie</v>
      </c>
      <c r="D288" s="49" t="str">
        <f>D276&amp;" lag - Enkel Serie"</f>
        <v>12 lag - Enkel Serie</v>
      </c>
    </row>
    <row r="289" spans="2:17" x14ac:dyDescent="0.3">
      <c r="B289" s="50" t="s">
        <v>379</v>
      </c>
      <c r="D289" s="50" t="s">
        <v>460</v>
      </c>
    </row>
    <row r="292" spans="2:17" x14ac:dyDescent="0.3">
      <c r="B292" s="34">
        <f>COUNTA(B294:B306)</f>
        <v>12</v>
      </c>
      <c r="D292" s="34">
        <f>COUNTA(D294:D306)</f>
        <v>13</v>
      </c>
      <c r="F292" s="34">
        <f>COUNTA(F294:F306)</f>
        <v>5</v>
      </c>
    </row>
    <row r="293" spans="2:17" x14ac:dyDescent="0.3">
      <c r="B293" s="81" t="s">
        <v>247</v>
      </c>
      <c r="D293" s="81" t="s">
        <v>248</v>
      </c>
      <c r="F293" s="61" t="s">
        <v>249</v>
      </c>
    </row>
    <row r="294" spans="2:17" x14ac:dyDescent="0.3">
      <c r="B294" s="82" t="s">
        <v>83</v>
      </c>
      <c r="D294" s="40" t="s">
        <v>95</v>
      </c>
      <c r="F294" s="89" t="s">
        <v>250</v>
      </c>
      <c r="Q294" s="75"/>
    </row>
    <row r="295" spans="2:17" x14ac:dyDescent="0.3">
      <c r="B295" s="102" t="s">
        <v>37</v>
      </c>
      <c r="D295" s="102" t="s">
        <v>235</v>
      </c>
      <c r="F295" s="36" t="s">
        <v>97</v>
      </c>
    </row>
    <row r="296" spans="2:17" x14ac:dyDescent="0.3">
      <c r="B296" s="102" t="s">
        <v>106</v>
      </c>
      <c r="D296" s="102" t="s">
        <v>24</v>
      </c>
      <c r="F296" s="89" t="s">
        <v>251</v>
      </c>
    </row>
    <row r="297" spans="2:17" x14ac:dyDescent="0.3">
      <c r="B297" s="102" t="s">
        <v>52</v>
      </c>
      <c r="D297" s="102" t="s">
        <v>130</v>
      </c>
      <c r="F297" s="36" t="s">
        <v>185</v>
      </c>
    </row>
    <row r="298" spans="2:17" x14ac:dyDescent="0.3">
      <c r="B298" s="102" t="s">
        <v>104</v>
      </c>
      <c r="D298" s="102" t="s">
        <v>33</v>
      </c>
      <c r="F298" s="89" t="s">
        <v>252</v>
      </c>
    </row>
    <row r="299" spans="2:17" x14ac:dyDescent="0.3">
      <c r="B299" s="102" t="s">
        <v>142</v>
      </c>
      <c r="D299" s="102" t="s">
        <v>253</v>
      </c>
      <c r="F299" s="36"/>
    </row>
    <row r="300" spans="2:17" x14ac:dyDescent="0.3">
      <c r="B300" s="102" t="s">
        <v>63</v>
      </c>
      <c r="D300" s="102" t="s">
        <v>49</v>
      </c>
      <c r="F300" s="36"/>
    </row>
    <row r="301" spans="2:17" x14ac:dyDescent="0.3">
      <c r="B301" s="102" t="s">
        <v>118</v>
      </c>
      <c r="D301" s="102" t="s">
        <v>254</v>
      </c>
      <c r="F301" s="36"/>
    </row>
    <row r="302" spans="2:17" x14ac:dyDescent="0.3">
      <c r="B302" s="102" t="s">
        <v>119</v>
      </c>
      <c r="D302" s="102" t="s">
        <v>105</v>
      </c>
      <c r="F302" s="36"/>
    </row>
    <row r="303" spans="2:17" x14ac:dyDescent="0.3">
      <c r="B303" s="102" t="s">
        <v>120</v>
      </c>
      <c r="D303" s="110" t="s">
        <v>114</v>
      </c>
      <c r="F303" s="36"/>
    </row>
    <row r="304" spans="2:17" x14ac:dyDescent="0.3">
      <c r="B304" s="102" t="s">
        <v>143</v>
      </c>
      <c r="D304" s="102" t="s">
        <v>165</v>
      </c>
      <c r="F304" s="36"/>
    </row>
    <row r="305" spans="1:16" x14ac:dyDescent="0.3">
      <c r="B305" s="40" t="s">
        <v>75</v>
      </c>
      <c r="D305" s="102" t="s">
        <v>121</v>
      </c>
      <c r="F305" s="36"/>
    </row>
    <row r="306" spans="1:16" x14ac:dyDescent="0.3">
      <c r="B306" s="40"/>
      <c r="D306" s="102" t="s">
        <v>76</v>
      </c>
      <c r="F306" s="36"/>
      <c r="H306" s="75"/>
    </row>
    <row r="307" spans="1:16" x14ac:dyDescent="0.3">
      <c r="B307" s="84" t="str">
        <f>B292&amp;" lag - Dobbel Serie"</f>
        <v>12 lag - Dobbel Serie</v>
      </c>
      <c r="D307" s="84" t="str">
        <f>D292&amp;" lag - Dobbel Serie"</f>
        <v>13 lag - Dobbel Serie</v>
      </c>
      <c r="F307" s="62" t="str">
        <f>F292&amp;" lag - Trippel Serie"</f>
        <v>5 lag - Trippel Serie</v>
      </c>
    </row>
    <row r="308" spans="1:16" s="46" customFormat="1" x14ac:dyDescent="0.3">
      <c r="B308" s="85" t="str">
        <f>(B292-1)*2&amp;" Kamper"</f>
        <v>22 Kamper</v>
      </c>
      <c r="C308" s="33"/>
      <c r="D308" s="85" t="str">
        <f>(D292-1)*2&amp;" Kamper"</f>
        <v>24 Kamper</v>
      </c>
      <c r="F308" s="63" t="str">
        <f>(F292-1)*3&amp;" Kamper"</f>
        <v>12 Kamper</v>
      </c>
      <c r="G308" s="33"/>
      <c r="H308" s="33"/>
    </row>
    <row r="309" spans="1:16" s="46" customFormat="1" x14ac:dyDescent="0.3">
      <c r="B309" s="33"/>
      <c r="C309" s="33"/>
      <c r="D309" s="33"/>
    </row>
    <row r="310" spans="1:16" s="46" customFormat="1" x14ac:dyDescent="0.3">
      <c r="B310" s="33"/>
      <c r="C310" s="33"/>
      <c r="D310" s="33"/>
    </row>
    <row r="312" spans="1:16" ht="21" x14ac:dyDescent="0.4">
      <c r="A312" s="30"/>
      <c r="B312" s="31" t="s">
        <v>435</v>
      </c>
      <c r="C312" s="30"/>
      <c r="D312" s="32">
        <f>(SUM(B314:L314))+SUM(B344:F344)</f>
        <v>40</v>
      </c>
      <c r="E312" s="32" t="s">
        <v>1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</row>
    <row r="314" spans="1:16" x14ac:dyDescent="0.3">
      <c r="B314" s="34">
        <f>COUNTA(B316:B322)</f>
        <v>6</v>
      </c>
      <c r="C314" s="51"/>
      <c r="D314" s="34">
        <f>COUNTA(D316:D322)</f>
        <v>5</v>
      </c>
      <c r="F314" s="34">
        <f>COUNTA(F316:F322)</f>
        <v>5</v>
      </c>
      <c r="J314" s="34">
        <f>COUNTA(J316:J322)</f>
        <v>7</v>
      </c>
    </row>
    <row r="315" spans="1:16" x14ac:dyDescent="0.3">
      <c r="B315" s="92" t="s">
        <v>443</v>
      </c>
      <c r="C315" s="51"/>
      <c r="D315" s="92" t="s">
        <v>442</v>
      </c>
      <c r="F315" s="93" t="s">
        <v>441</v>
      </c>
      <c r="J315" s="35" t="s">
        <v>440</v>
      </c>
    </row>
    <row r="316" spans="1:16" x14ac:dyDescent="0.3">
      <c r="B316" s="82" t="s">
        <v>81</v>
      </c>
      <c r="C316" s="51"/>
      <c r="D316" s="82" t="s">
        <v>4</v>
      </c>
      <c r="F316" s="94" t="s">
        <v>89</v>
      </c>
      <c r="J316" s="57" t="s">
        <v>11</v>
      </c>
    </row>
    <row r="317" spans="1:16" x14ac:dyDescent="0.3">
      <c r="B317" s="82" t="s">
        <v>15</v>
      </c>
      <c r="C317" s="51"/>
      <c r="D317" s="82" t="s">
        <v>27</v>
      </c>
      <c r="F317" s="94" t="s">
        <v>28</v>
      </c>
      <c r="J317" s="37" t="s">
        <v>170</v>
      </c>
    </row>
    <row r="318" spans="1:16" x14ac:dyDescent="0.3">
      <c r="B318" s="82" t="s">
        <v>21</v>
      </c>
      <c r="C318" s="51"/>
      <c r="D318" s="82" t="s">
        <v>138</v>
      </c>
      <c r="F318" s="94" t="s">
        <v>140</v>
      </c>
      <c r="J318" s="57" t="s">
        <v>23</v>
      </c>
    </row>
    <row r="319" spans="1:16" x14ac:dyDescent="0.3">
      <c r="B319" s="82" t="s">
        <v>255</v>
      </c>
      <c r="C319" s="51"/>
      <c r="D319" s="82" t="s">
        <v>60</v>
      </c>
      <c r="F319" s="94" t="s">
        <v>67</v>
      </c>
      <c r="J319" s="57" t="s">
        <v>26</v>
      </c>
    </row>
    <row r="320" spans="1:16" x14ac:dyDescent="0.3">
      <c r="B320" s="82" t="s">
        <v>51</v>
      </c>
      <c r="C320" s="51"/>
      <c r="D320" s="82" t="s">
        <v>73</v>
      </c>
      <c r="F320" s="94" t="s">
        <v>143</v>
      </c>
      <c r="J320" s="57" t="s">
        <v>38</v>
      </c>
    </row>
    <row r="321" spans="2:10" x14ac:dyDescent="0.3">
      <c r="B321" s="82" t="s">
        <v>75</v>
      </c>
      <c r="C321" s="51"/>
      <c r="D321" s="82"/>
      <c r="F321" s="94"/>
      <c r="J321" s="57" t="s">
        <v>227</v>
      </c>
    </row>
    <row r="322" spans="2:10" x14ac:dyDescent="0.3">
      <c r="B322" s="82"/>
      <c r="C322" s="51"/>
      <c r="D322" s="82"/>
      <c r="F322" s="94"/>
      <c r="J322" s="57" t="s">
        <v>243</v>
      </c>
    </row>
    <row r="323" spans="2:10" x14ac:dyDescent="0.3">
      <c r="B323" s="49" t="str">
        <f>B314&amp;" lag - Enkel Serie"</f>
        <v>6 lag - Enkel Serie</v>
      </c>
      <c r="C323" s="51"/>
      <c r="D323" s="49" t="str">
        <f>D314&amp;" lag - Enkel Serie"</f>
        <v>5 lag - Enkel Serie</v>
      </c>
      <c r="F323" s="49" t="str">
        <f>F314&amp;" lag - Enkel Serie"</f>
        <v>5 lag - Enkel Serie</v>
      </c>
      <c r="J323" s="95" t="str">
        <f>J314&amp;" lag - Trippel Serie"</f>
        <v>7 lag - Trippel Serie</v>
      </c>
    </row>
    <row r="324" spans="2:10" x14ac:dyDescent="0.3">
      <c r="B324" s="50" t="str">
        <f>(B314-1)&amp;" Kamper"</f>
        <v>5 Kamper</v>
      </c>
      <c r="C324" s="51"/>
      <c r="D324" s="50" t="str">
        <f>(D314-1)&amp;" Kamper"</f>
        <v>4 Kamper</v>
      </c>
      <c r="F324" s="50" t="str">
        <f>(F314-1)&amp;" Kamper"</f>
        <v>4 Kamper</v>
      </c>
      <c r="J324" s="96" t="str">
        <f>(J314-1)*3&amp;" Kamper"</f>
        <v>18 Kamper</v>
      </c>
    </row>
    <row r="325" spans="2:10" x14ac:dyDescent="0.3">
      <c r="B325" s="51"/>
      <c r="C325" s="51"/>
      <c r="D325" s="51"/>
    </row>
    <row r="326" spans="2:10" s="46" customFormat="1" x14ac:dyDescent="0.3">
      <c r="B326" s="51"/>
      <c r="C326" s="51"/>
      <c r="D326" s="51"/>
      <c r="J326" s="111"/>
    </row>
    <row r="327" spans="2:10" s="46" customFormat="1" x14ac:dyDescent="0.3">
      <c r="B327" s="51"/>
      <c r="C327" s="51"/>
      <c r="D327" s="51"/>
      <c r="J327" s="111"/>
    </row>
    <row r="328" spans="2:10" x14ac:dyDescent="0.3">
      <c r="B328" s="91">
        <v>3</v>
      </c>
      <c r="C328" s="91"/>
      <c r="D328" s="91">
        <v>8</v>
      </c>
      <c r="E328" s="34"/>
      <c r="F328" s="112">
        <v>8</v>
      </c>
    </row>
    <row r="329" spans="2:10" x14ac:dyDescent="0.3">
      <c r="B329" s="35" t="s">
        <v>256</v>
      </c>
      <c r="D329" s="35" t="s">
        <v>444</v>
      </c>
      <c r="F329" s="35" t="s">
        <v>445</v>
      </c>
    </row>
    <row r="330" spans="2:10" x14ac:dyDescent="0.3">
      <c r="B330" s="73"/>
      <c r="D330" s="73"/>
      <c r="F330" s="73"/>
    </row>
    <row r="331" spans="2:10" x14ac:dyDescent="0.3">
      <c r="B331" s="73"/>
      <c r="D331" s="73"/>
      <c r="F331" s="73"/>
    </row>
    <row r="332" spans="2:10" x14ac:dyDescent="0.3">
      <c r="B332" s="73"/>
      <c r="D332" s="73"/>
      <c r="F332" s="73"/>
    </row>
    <row r="333" spans="2:10" x14ac:dyDescent="0.3">
      <c r="B333" s="73" t="s">
        <v>451</v>
      </c>
      <c r="D333" s="73" t="s">
        <v>437</v>
      </c>
      <c r="F333" s="73" t="s">
        <v>438</v>
      </c>
    </row>
    <row r="334" spans="2:10" x14ac:dyDescent="0.3">
      <c r="B334" s="73" t="s">
        <v>400</v>
      </c>
      <c r="D334" s="73" t="s">
        <v>402</v>
      </c>
      <c r="F334" s="73" t="s">
        <v>439</v>
      </c>
    </row>
    <row r="335" spans="2:10" x14ac:dyDescent="0.3">
      <c r="B335" s="73" t="s">
        <v>401</v>
      </c>
      <c r="D335" s="73"/>
      <c r="F335" s="73"/>
    </row>
    <row r="336" spans="2:10" x14ac:dyDescent="0.3">
      <c r="B336" s="73" t="s">
        <v>412</v>
      </c>
      <c r="D336" s="73"/>
      <c r="F336" s="73"/>
    </row>
    <row r="337" spans="2:17" x14ac:dyDescent="0.3">
      <c r="B337" s="73" t="s">
        <v>436</v>
      </c>
      <c r="D337" s="73"/>
      <c r="F337" s="73"/>
    </row>
    <row r="338" spans="2:17" x14ac:dyDescent="0.3">
      <c r="B338" s="73"/>
      <c r="D338" s="73"/>
      <c r="F338" s="73"/>
    </row>
    <row r="339" spans="2:17" x14ac:dyDescent="0.3">
      <c r="B339" s="73"/>
      <c r="D339" s="73"/>
      <c r="F339" s="73"/>
    </row>
    <row r="340" spans="2:17" x14ac:dyDescent="0.3">
      <c r="B340" s="49" t="str">
        <f>B328&amp;" lag - Enkel Serie"</f>
        <v>3 lag - Enkel Serie</v>
      </c>
      <c r="D340" s="49" t="str">
        <f>D328&amp;" lag - Dobbel Serie"</f>
        <v>8 lag - Dobbel Serie</v>
      </c>
      <c r="F340" s="49" t="str">
        <f>F328&amp;" lag - Dobbel Serie"</f>
        <v>8 lag - Dobbel Serie</v>
      </c>
    </row>
    <row r="341" spans="2:17" x14ac:dyDescent="0.3">
      <c r="B341" s="50" t="str">
        <f>(B328-1)&amp;" Kamper"</f>
        <v>2 Kamper</v>
      </c>
      <c r="D341" s="50" t="s">
        <v>378</v>
      </c>
      <c r="F341" s="50" t="s">
        <v>378</v>
      </c>
    </row>
    <row r="342" spans="2:17" s="46" customFormat="1" x14ac:dyDescent="0.3">
      <c r="B342" s="51"/>
      <c r="D342" s="51"/>
      <c r="F342" s="51"/>
    </row>
    <row r="343" spans="2:17" x14ac:dyDescent="0.3">
      <c r="B343" s="75"/>
      <c r="D343" s="75"/>
      <c r="H343" s="75"/>
    </row>
    <row r="344" spans="2:17" ht="15" customHeight="1" x14ac:dyDescent="0.3">
      <c r="B344" s="34">
        <f>COUNTA(B346:B351)</f>
        <v>5</v>
      </c>
      <c r="D344" s="34">
        <f>COUNTA(D346:D351)</f>
        <v>6</v>
      </c>
      <c r="F344" s="34">
        <v>6</v>
      </c>
      <c r="H344" s="34"/>
    </row>
    <row r="345" spans="2:17" ht="15" customHeight="1" x14ac:dyDescent="0.3">
      <c r="B345" s="81" t="s">
        <v>448</v>
      </c>
      <c r="D345" s="81" t="s">
        <v>447</v>
      </c>
      <c r="F345" s="97" t="s">
        <v>446</v>
      </c>
    </row>
    <row r="346" spans="2:17" ht="15" customHeight="1" x14ac:dyDescent="0.3">
      <c r="B346" s="110" t="s">
        <v>83</v>
      </c>
      <c r="D346" s="110" t="s">
        <v>19</v>
      </c>
      <c r="F346" s="183" t="s">
        <v>85</v>
      </c>
      <c r="Q346" s="75"/>
    </row>
    <row r="347" spans="2:17" ht="15" customHeight="1" x14ac:dyDescent="0.3">
      <c r="B347" s="82" t="s">
        <v>18</v>
      </c>
      <c r="D347" s="82" t="s">
        <v>30</v>
      </c>
      <c r="F347" s="94" t="s">
        <v>91</v>
      </c>
    </row>
    <row r="348" spans="2:17" ht="15" customHeight="1" x14ac:dyDescent="0.3">
      <c r="B348" s="82" t="s">
        <v>130</v>
      </c>
      <c r="D348" s="82" t="s">
        <v>33</v>
      </c>
      <c r="F348" s="94" t="s">
        <v>6</v>
      </c>
    </row>
    <row r="349" spans="2:17" ht="15" customHeight="1" x14ac:dyDescent="0.3">
      <c r="B349" s="22" t="s">
        <v>208</v>
      </c>
      <c r="D349" s="82" t="s">
        <v>110</v>
      </c>
      <c r="F349" s="94" t="s">
        <v>24</v>
      </c>
    </row>
    <row r="350" spans="2:17" ht="15" customHeight="1" x14ac:dyDescent="0.3">
      <c r="B350" s="94" t="s">
        <v>259</v>
      </c>
      <c r="D350" s="82" t="s">
        <v>172</v>
      </c>
      <c r="F350" s="94" t="s">
        <v>37</v>
      </c>
    </row>
    <row r="351" spans="2:17" ht="15" customHeight="1" x14ac:dyDescent="0.3">
      <c r="B351" s="82"/>
      <c r="D351" s="82" t="s">
        <v>77</v>
      </c>
      <c r="F351" s="94" t="s">
        <v>258</v>
      </c>
    </row>
    <row r="352" spans="2:17" ht="15" customHeight="1" x14ac:dyDescent="0.3">
      <c r="B352" s="84" t="str">
        <f>B344&amp;" lag - Enkel Serie"</f>
        <v>5 lag - Enkel Serie</v>
      </c>
      <c r="D352" s="84" t="str">
        <f>D344&amp;" lag - Enkel Serie"</f>
        <v>6 lag - Enkel Serie</v>
      </c>
      <c r="F352" s="84" t="s">
        <v>260</v>
      </c>
    </row>
    <row r="353" spans="2:10" ht="15" customHeight="1" x14ac:dyDescent="0.3">
      <c r="B353" s="85" t="str">
        <f>(B344-1)*1&amp;" Kamper"</f>
        <v>4 Kamper</v>
      </c>
      <c r="D353" s="85" t="str">
        <f>(D344-1)*1&amp;" Kamper"</f>
        <v>5 Kamper</v>
      </c>
      <c r="F353" s="85" t="s">
        <v>257</v>
      </c>
    </row>
    <row r="354" spans="2:10" s="46" customFormat="1" ht="15" customHeight="1" x14ac:dyDescent="0.3">
      <c r="B354" s="111"/>
      <c r="D354" s="111"/>
      <c r="F354" s="111"/>
      <c r="H354" s="111"/>
      <c r="J354" s="111"/>
    </row>
    <row r="355" spans="2:10" s="46" customFormat="1" ht="15" customHeight="1" x14ac:dyDescent="0.3">
      <c r="B355" s="113"/>
      <c r="C355" s="114"/>
      <c r="D355" s="113"/>
      <c r="F355" s="111"/>
      <c r="H355" s="111"/>
      <c r="J355" s="111"/>
    </row>
    <row r="356" spans="2:10" s="46" customFormat="1" ht="15" customHeight="1" x14ac:dyDescent="0.3">
      <c r="B356" s="113">
        <v>9</v>
      </c>
      <c r="C356" s="114"/>
      <c r="D356" s="113">
        <v>8</v>
      </c>
      <c r="F356" s="111"/>
      <c r="H356" s="111"/>
      <c r="J356" s="111"/>
    </row>
    <row r="357" spans="2:10" s="46" customFormat="1" ht="15" customHeight="1" x14ac:dyDescent="0.3">
      <c r="B357" s="97" t="s">
        <v>449</v>
      </c>
      <c r="C357" s="33"/>
      <c r="D357" s="81" t="s">
        <v>450</v>
      </c>
      <c r="F357" s="111"/>
      <c r="H357" s="111"/>
      <c r="J357" s="111"/>
    </row>
    <row r="358" spans="2:10" s="46" customFormat="1" ht="15" customHeight="1" x14ac:dyDescent="0.3">
      <c r="B358" s="79"/>
      <c r="C358" s="33"/>
      <c r="D358" s="79"/>
      <c r="F358" s="111"/>
      <c r="H358" s="111"/>
      <c r="J358" s="111"/>
    </row>
    <row r="359" spans="2:10" s="46" customFormat="1" ht="15" customHeight="1" x14ac:dyDescent="0.3">
      <c r="B359" s="73"/>
      <c r="C359" s="33"/>
      <c r="D359" s="73"/>
      <c r="F359" s="111"/>
      <c r="H359" s="111"/>
      <c r="J359" s="111"/>
    </row>
    <row r="360" spans="2:10" s="46" customFormat="1" ht="15" customHeight="1" x14ac:dyDescent="0.3">
      <c r="B360" s="73" t="s">
        <v>452</v>
      </c>
      <c r="C360" s="33"/>
      <c r="D360" s="73" t="s">
        <v>453</v>
      </c>
      <c r="F360" s="111"/>
      <c r="H360" s="111"/>
      <c r="J360" s="111"/>
    </row>
    <row r="361" spans="2:10" s="46" customFormat="1" ht="15" customHeight="1" x14ac:dyDescent="0.3">
      <c r="B361" s="73"/>
      <c r="C361" s="33"/>
      <c r="D361" s="73"/>
      <c r="F361" s="111"/>
      <c r="H361" s="111"/>
      <c r="J361" s="111"/>
    </row>
    <row r="362" spans="2:10" s="46" customFormat="1" ht="15" customHeight="1" x14ac:dyDescent="0.3">
      <c r="B362" s="73"/>
      <c r="C362" s="33"/>
      <c r="D362" s="73"/>
      <c r="F362" s="111"/>
      <c r="H362" s="111"/>
      <c r="J362" s="111"/>
    </row>
    <row r="363" spans="2:10" s="46" customFormat="1" ht="15" customHeight="1" x14ac:dyDescent="0.3">
      <c r="B363" s="73"/>
      <c r="C363" s="33"/>
      <c r="D363" s="73"/>
      <c r="F363" s="111"/>
      <c r="H363" s="111"/>
      <c r="J363" s="111"/>
    </row>
    <row r="364" spans="2:10" s="46" customFormat="1" ht="15" customHeight="1" x14ac:dyDescent="0.3">
      <c r="B364" s="73"/>
      <c r="C364" s="33"/>
      <c r="D364" s="73"/>
      <c r="F364" s="111"/>
      <c r="H364" s="111"/>
      <c r="J364" s="111"/>
    </row>
    <row r="365" spans="2:10" s="46" customFormat="1" ht="15" customHeight="1" x14ac:dyDescent="0.3">
      <c r="B365" s="73"/>
      <c r="C365" s="33"/>
      <c r="D365" s="73"/>
      <c r="F365" s="111"/>
      <c r="H365" s="111"/>
      <c r="J365" s="111"/>
    </row>
    <row r="366" spans="2:10" s="46" customFormat="1" ht="15" customHeight="1" x14ac:dyDescent="0.3">
      <c r="B366" s="73"/>
      <c r="C366" s="33"/>
      <c r="D366" s="73"/>
      <c r="F366" s="111"/>
      <c r="H366" s="111"/>
      <c r="J366" s="111"/>
    </row>
    <row r="367" spans="2:10" s="46" customFormat="1" ht="15" customHeight="1" x14ac:dyDescent="0.3">
      <c r="B367" s="84" t="str">
        <f>B356&amp;" lag - Dobbel Serie"</f>
        <v>9 lag - Dobbel Serie</v>
      </c>
      <c r="C367" s="33"/>
      <c r="D367" s="84" t="str">
        <f>D356&amp;" lag - Dobbel Serie"</f>
        <v>8 lag - Dobbel Serie</v>
      </c>
      <c r="F367" s="111"/>
      <c r="H367" s="111"/>
      <c r="J367" s="111"/>
    </row>
    <row r="368" spans="2:10" s="46" customFormat="1" ht="15" customHeight="1" x14ac:dyDescent="0.3">
      <c r="B368" s="85" t="s">
        <v>454</v>
      </c>
      <c r="C368" s="33"/>
      <c r="D368" s="85" t="s">
        <v>455</v>
      </c>
      <c r="F368" s="111"/>
      <c r="H368" s="111"/>
      <c r="J368" s="111"/>
    </row>
    <row r="369" spans="1:16" ht="15" customHeight="1" x14ac:dyDescent="0.3">
      <c r="L369" s="98"/>
    </row>
    <row r="371" spans="1:16" ht="21" x14ac:dyDescent="0.4">
      <c r="A371" s="30"/>
      <c r="B371" s="31" t="s">
        <v>261</v>
      </c>
      <c r="C371" s="30"/>
      <c r="D371" s="30"/>
      <c r="E371" s="30"/>
      <c r="F371" s="31" t="s">
        <v>262</v>
      </c>
      <c r="G371" s="30"/>
      <c r="H371" s="30"/>
      <c r="I371" s="30"/>
      <c r="J371" s="30"/>
      <c r="K371" s="30"/>
      <c r="L371" s="31" t="s">
        <v>263</v>
      </c>
      <c r="M371" s="30"/>
      <c r="N371" s="7">
        <f>B373+F373+H373+L373</f>
        <v>24</v>
      </c>
      <c r="O371" s="32" t="s">
        <v>456</v>
      </c>
      <c r="P371" s="30"/>
    </row>
    <row r="372" spans="1:16" x14ac:dyDescent="0.3">
      <c r="N372" s="75"/>
      <c r="P372" s="75"/>
    </row>
    <row r="373" spans="1:16" x14ac:dyDescent="0.3">
      <c r="F373" s="34">
        <f>COUNTA(F375:F384)</f>
        <v>7</v>
      </c>
      <c r="H373" s="34">
        <f>COUNTA(H375:H380)</f>
        <v>6</v>
      </c>
      <c r="L373" s="34">
        <f>COUNTA(L375:L385)</f>
        <v>11</v>
      </c>
    </row>
    <row r="374" spans="1:16" x14ac:dyDescent="0.3">
      <c r="F374" s="35" t="s">
        <v>265</v>
      </c>
      <c r="H374" s="35" t="s">
        <v>267</v>
      </c>
      <c r="L374" s="35" t="s">
        <v>266</v>
      </c>
    </row>
    <row r="375" spans="1:16" x14ac:dyDescent="0.3">
      <c r="F375" s="82" t="s">
        <v>89</v>
      </c>
      <c r="H375" s="67" t="s">
        <v>170</v>
      </c>
      <c r="L375" s="40" t="s">
        <v>269</v>
      </c>
    </row>
    <row r="376" spans="1:16" x14ac:dyDescent="0.3">
      <c r="F376" s="82" t="s">
        <v>25</v>
      </c>
      <c r="H376" s="28" t="s">
        <v>473</v>
      </c>
      <c r="L376" s="40" t="s">
        <v>10</v>
      </c>
    </row>
    <row r="377" spans="1:16" x14ac:dyDescent="0.3">
      <c r="F377" s="82" t="s">
        <v>27</v>
      </c>
      <c r="H377" s="67" t="s">
        <v>227</v>
      </c>
      <c r="L377" s="40" t="s">
        <v>15</v>
      </c>
    </row>
    <row r="378" spans="1:16" x14ac:dyDescent="0.3">
      <c r="F378" s="82" t="s">
        <v>268</v>
      </c>
      <c r="H378" s="67" t="s">
        <v>17</v>
      </c>
      <c r="L378" s="40" t="s">
        <v>21</v>
      </c>
    </row>
    <row r="379" spans="1:16" x14ac:dyDescent="0.3">
      <c r="D379" s="75"/>
      <c r="F379" s="82" t="s">
        <v>172</v>
      </c>
      <c r="H379" s="67" t="s">
        <v>53</v>
      </c>
      <c r="L379" s="82" t="s">
        <v>268</v>
      </c>
    </row>
    <row r="380" spans="1:16" x14ac:dyDescent="0.3">
      <c r="F380" s="82" t="s">
        <v>76</v>
      </c>
      <c r="H380" s="67" t="s">
        <v>68</v>
      </c>
      <c r="L380" s="40" t="s">
        <v>51</v>
      </c>
    </row>
    <row r="381" spans="1:16" x14ac:dyDescent="0.3">
      <c r="F381" s="82" t="s">
        <v>73</v>
      </c>
      <c r="H381" s="67"/>
      <c r="L381" s="40" t="s">
        <v>67</v>
      </c>
    </row>
    <row r="382" spans="1:16" x14ac:dyDescent="0.3">
      <c r="F382" s="82"/>
      <c r="H382" s="67"/>
      <c r="L382" s="40" t="s">
        <v>270</v>
      </c>
    </row>
    <row r="383" spans="1:16" x14ac:dyDescent="0.3">
      <c r="F383" s="82"/>
      <c r="H383" s="67"/>
      <c r="L383" s="40" t="s">
        <v>143</v>
      </c>
    </row>
    <row r="384" spans="1:16" x14ac:dyDescent="0.3">
      <c r="F384" s="82"/>
      <c r="H384" s="67"/>
      <c r="L384" s="40" t="s">
        <v>121</v>
      </c>
    </row>
    <row r="385" spans="2:16" x14ac:dyDescent="0.3">
      <c r="F385" s="90"/>
      <c r="H385" s="67"/>
      <c r="L385" s="90" t="s">
        <v>76</v>
      </c>
    </row>
    <row r="386" spans="2:16" x14ac:dyDescent="0.3">
      <c r="F386" s="38" t="str">
        <f>F373&amp;" lag - Dobbel Serie"</f>
        <v>7 lag - Dobbel Serie</v>
      </c>
      <c r="H386" s="38" t="s">
        <v>229</v>
      </c>
      <c r="L386" s="38" t="str">
        <f>L373&amp;" lag - Dobbel Serie"</f>
        <v>11 lag - Dobbel Serie</v>
      </c>
    </row>
    <row r="387" spans="2:16" x14ac:dyDescent="0.3">
      <c r="F387" s="115" t="str">
        <f>(F373-1)*2&amp;" Kamper"</f>
        <v>12 Kamper</v>
      </c>
      <c r="H387" s="115" t="s">
        <v>271</v>
      </c>
      <c r="L387" s="115" t="str">
        <f>(L373-1)*2&amp;" Kamper"</f>
        <v>20 Kamper</v>
      </c>
    </row>
    <row r="391" spans="2:16" ht="21" x14ac:dyDescent="0.4">
      <c r="B391" s="31" t="s">
        <v>272</v>
      </c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</row>
    <row r="393" spans="2:16" x14ac:dyDescent="0.3">
      <c r="B393" s="34">
        <f>COUNTA(B395:B399)</f>
        <v>4</v>
      </c>
    </row>
    <row r="394" spans="2:16" x14ac:dyDescent="0.3">
      <c r="B394" s="81" t="s">
        <v>273</v>
      </c>
    </row>
    <row r="395" spans="2:16" x14ac:dyDescent="0.3">
      <c r="B395" s="82" t="s">
        <v>37</v>
      </c>
    </row>
    <row r="396" spans="2:16" x14ac:dyDescent="0.3">
      <c r="B396" s="82" t="s">
        <v>102</v>
      </c>
    </row>
    <row r="397" spans="2:16" x14ac:dyDescent="0.3">
      <c r="B397" s="82" t="s">
        <v>42</v>
      </c>
    </row>
    <row r="398" spans="2:16" x14ac:dyDescent="0.3">
      <c r="B398" s="82" t="s">
        <v>73</v>
      </c>
    </row>
    <row r="399" spans="2:16" x14ac:dyDescent="0.3">
      <c r="B399" s="82"/>
    </row>
    <row r="400" spans="2:16" x14ac:dyDescent="0.3">
      <c r="B400" s="99" t="str">
        <f>B393&amp;" lag - Trippel Serie"</f>
        <v>4 lag - Trippel Serie</v>
      </c>
    </row>
    <row r="401" spans="2:2" x14ac:dyDescent="0.3">
      <c r="B401" s="99" t="str">
        <f>(B393-1)*3&amp;" Kamper"</f>
        <v>9 Kamper</v>
      </c>
    </row>
    <row r="403" spans="2:2" x14ac:dyDescent="0.3">
      <c r="B403" s="75"/>
    </row>
  </sheetData>
  <sortState ref="B132:B141">
    <sortCondition ref="B132:B141"/>
  </sortState>
  <phoneticPr fontId="8" type="noConversion"/>
  <pageMargins left="0.7" right="0.7" top="0.75" bottom="0.75" header="0.3" footer="0.3"/>
  <pageSetup paperSize="9" scale="50" fitToHeight="7" orientation="landscape" r:id="rId1"/>
  <headerFooter>
    <oddHeader>&amp;LJenter&amp;CPuljeoppsett Sesongen 2016/2017_x000D_Høringsforslag - frist 22.mai for innspill&amp;RNHF Region Vest</oddHeader>
    <oddFooter>&amp;L13.mai 2016&amp;R&amp;P av &amp;N</oddFooter>
  </headerFooter>
  <rowBreaks count="7" manualBreakCount="7">
    <brk id="64" max="16383" man="1"/>
    <brk id="126" max="16383" man="1"/>
    <brk id="162" max="16383" man="1"/>
    <brk id="208" max="16383" man="1"/>
    <brk id="259" max="16383" man="1"/>
    <brk id="310" max="16383" man="1"/>
    <brk id="369" max="16383" man="1"/>
  </rowBreaks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214"/>
  <sheetViews>
    <sheetView topLeftCell="A174" zoomScale="80" zoomScaleNormal="80" workbookViewId="0">
      <selection activeCell="D218" sqref="D218"/>
    </sheetView>
  </sheetViews>
  <sheetFormatPr baseColWidth="10" defaultColWidth="11.44140625" defaultRowHeight="14.4" x14ac:dyDescent="0.3"/>
  <cols>
    <col min="1" max="1" width="3.6640625" style="120" customWidth="1"/>
    <col min="2" max="2" width="26.21875" style="120" customWidth="1"/>
    <col min="3" max="3" width="3.88671875" style="120" customWidth="1"/>
    <col min="4" max="4" width="27.33203125" style="120" customWidth="1"/>
    <col min="5" max="5" width="3.88671875" style="120" customWidth="1"/>
    <col min="6" max="6" width="26.6640625" style="120" customWidth="1"/>
    <col min="7" max="7" width="3.6640625" style="120" customWidth="1"/>
    <col min="8" max="8" width="23.33203125" style="120" customWidth="1"/>
    <col min="9" max="9" width="3.88671875" style="120" customWidth="1"/>
    <col min="10" max="10" width="23.33203125" style="120" customWidth="1"/>
    <col min="11" max="11" width="3.6640625" style="120" customWidth="1"/>
    <col min="12" max="12" width="23.33203125" style="120" customWidth="1"/>
    <col min="13" max="13" width="3.6640625" style="120" customWidth="1"/>
    <col min="14" max="14" width="23.33203125" style="120" customWidth="1"/>
    <col min="15" max="15" width="10.88671875" style="120" customWidth="1"/>
    <col min="16" max="16" width="9" style="120" customWidth="1"/>
    <col min="17" max="17" width="28.44140625" style="120" customWidth="1"/>
    <col min="18" max="19" width="11.44140625" style="120"/>
    <col min="20" max="20" width="19.44140625" style="120" bestFit="1" customWidth="1"/>
    <col min="21" max="16384" width="11.44140625" style="120"/>
  </cols>
  <sheetData>
    <row r="2" spans="1:14" ht="21" x14ac:dyDescent="0.4">
      <c r="A2" s="117"/>
      <c r="B2" s="118" t="s">
        <v>274</v>
      </c>
      <c r="C2" s="117"/>
      <c r="D2" s="119">
        <f>SUM(B4:M4)</f>
        <v>54</v>
      </c>
      <c r="E2" s="119" t="s">
        <v>1</v>
      </c>
      <c r="F2" s="117"/>
      <c r="G2" s="117"/>
      <c r="H2" s="117"/>
      <c r="I2" s="117"/>
      <c r="J2" s="117"/>
      <c r="K2" s="117"/>
      <c r="L2" s="117"/>
      <c r="M2" s="117"/>
      <c r="N2" s="117"/>
    </row>
    <row r="3" spans="1:14" s="121" customFormat="1" x14ac:dyDescent="0.3">
      <c r="B3" s="122"/>
    </row>
    <row r="4" spans="1:14" x14ac:dyDescent="0.3">
      <c r="B4" s="123">
        <f>COUNTA(B6:B27)</f>
        <v>22</v>
      </c>
      <c r="D4" s="123">
        <f>COUNTA(D6:D27)</f>
        <v>11</v>
      </c>
      <c r="J4" s="123">
        <f>COUNTA(J6:J26)</f>
        <v>21</v>
      </c>
    </row>
    <row r="5" spans="1:14" x14ac:dyDescent="0.3">
      <c r="B5" s="124" t="s">
        <v>275</v>
      </c>
      <c r="D5" s="125" t="s">
        <v>276</v>
      </c>
      <c r="J5" s="124" t="s">
        <v>457</v>
      </c>
    </row>
    <row r="6" spans="1:14" x14ac:dyDescent="0.3">
      <c r="B6" s="126" t="s">
        <v>81</v>
      </c>
      <c r="D6" s="126" t="s">
        <v>13</v>
      </c>
      <c r="J6" s="127" t="s">
        <v>32</v>
      </c>
    </row>
    <row r="7" spans="1:14" x14ac:dyDescent="0.3">
      <c r="B7" s="126" t="s">
        <v>83</v>
      </c>
      <c r="D7" s="126" t="s">
        <v>21</v>
      </c>
      <c r="J7" s="127" t="s">
        <v>133</v>
      </c>
    </row>
    <row r="8" spans="1:14" x14ac:dyDescent="0.3">
      <c r="B8" s="126" t="s">
        <v>89</v>
      </c>
      <c r="D8" s="126" t="s">
        <v>280</v>
      </c>
      <c r="J8" s="127" t="s">
        <v>47</v>
      </c>
    </row>
    <row r="9" spans="1:14" x14ac:dyDescent="0.3">
      <c r="B9" s="126" t="s">
        <v>91</v>
      </c>
      <c r="D9" s="126" t="s">
        <v>33</v>
      </c>
      <c r="J9" s="127" t="s">
        <v>139</v>
      </c>
    </row>
    <row r="10" spans="1:14" x14ac:dyDescent="0.3">
      <c r="B10" s="126" t="s">
        <v>10</v>
      </c>
      <c r="D10" s="126" t="s">
        <v>102</v>
      </c>
      <c r="J10" s="127" t="s">
        <v>141</v>
      </c>
    </row>
    <row r="11" spans="1:14" x14ac:dyDescent="0.3">
      <c r="B11" s="126" t="s">
        <v>15</v>
      </c>
      <c r="D11" s="126" t="s">
        <v>277</v>
      </c>
      <c r="J11" s="127" t="s">
        <v>170</v>
      </c>
    </row>
    <row r="12" spans="1:14" x14ac:dyDescent="0.3">
      <c r="B12" s="128" t="s">
        <v>16</v>
      </c>
      <c r="D12" s="126" t="s">
        <v>132</v>
      </c>
      <c r="J12" s="127" t="s">
        <v>23</v>
      </c>
    </row>
    <row r="13" spans="1:14" x14ac:dyDescent="0.3">
      <c r="B13" s="126" t="s">
        <v>21</v>
      </c>
      <c r="D13" s="126" t="s">
        <v>134</v>
      </c>
      <c r="J13" s="127" t="s">
        <v>26</v>
      </c>
    </row>
    <row r="14" spans="1:14" x14ac:dyDescent="0.3">
      <c r="B14" s="126" t="s">
        <v>22</v>
      </c>
      <c r="D14" s="126" t="s">
        <v>72</v>
      </c>
      <c r="J14" s="127" t="s">
        <v>279</v>
      </c>
    </row>
    <row r="15" spans="1:14" x14ac:dyDescent="0.3">
      <c r="B15" s="126" t="s">
        <v>27</v>
      </c>
      <c r="D15" s="126" t="s">
        <v>118</v>
      </c>
      <c r="J15" s="127" t="s">
        <v>38</v>
      </c>
    </row>
    <row r="16" spans="1:14" x14ac:dyDescent="0.3">
      <c r="B16" s="126" t="s">
        <v>30</v>
      </c>
      <c r="D16" s="126" t="s">
        <v>278</v>
      </c>
      <c r="J16" s="127" t="s">
        <v>41</v>
      </c>
    </row>
    <row r="17" spans="1:11" x14ac:dyDescent="0.3">
      <c r="B17" s="126" t="s">
        <v>31</v>
      </c>
      <c r="C17" s="129"/>
      <c r="D17" s="126"/>
      <c r="J17" s="127" t="s">
        <v>29</v>
      </c>
    </row>
    <row r="18" spans="1:11" x14ac:dyDescent="0.3">
      <c r="B18" s="126" t="s">
        <v>34</v>
      </c>
      <c r="C18" s="129"/>
      <c r="D18" s="126"/>
      <c r="J18" s="127" t="s">
        <v>200</v>
      </c>
    </row>
    <row r="19" spans="1:11" x14ac:dyDescent="0.3">
      <c r="B19" s="126" t="s">
        <v>42</v>
      </c>
      <c r="C19" s="129"/>
      <c r="D19" s="126"/>
      <c r="J19" s="127" t="s">
        <v>17</v>
      </c>
    </row>
    <row r="20" spans="1:11" x14ac:dyDescent="0.3">
      <c r="A20" s="130"/>
      <c r="B20" s="126" t="s">
        <v>51</v>
      </c>
      <c r="C20" s="129"/>
      <c r="D20" s="126"/>
      <c r="J20" s="127" t="s">
        <v>53</v>
      </c>
    </row>
    <row r="21" spans="1:11" x14ac:dyDescent="0.3">
      <c r="A21" s="130"/>
      <c r="B21" s="126" t="s">
        <v>110</v>
      </c>
      <c r="C21" s="129"/>
      <c r="D21" s="126"/>
      <c r="J21" s="127" t="s">
        <v>56</v>
      </c>
    </row>
    <row r="22" spans="1:11" x14ac:dyDescent="0.3">
      <c r="A22" s="130"/>
      <c r="B22" s="126" t="s">
        <v>138</v>
      </c>
      <c r="C22" s="129"/>
      <c r="D22" s="126"/>
      <c r="J22" s="127" t="s">
        <v>173</v>
      </c>
      <c r="K22" s="131"/>
    </row>
    <row r="23" spans="1:11" x14ac:dyDescent="0.3">
      <c r="A23" s="130"/>
      <c r="B23" s="126" t="s">
        <v>142</v>
      </c>
      <c r="C23" s="129"/>
      <c r="D23" s="126"/>
      <c r="J23" s="127" t="s">
        <v>68</v>
      </c>
    </row>
    <row r="24" spans="1:11" x14ac:dyDescent="0.3">
      <c r="A24" s="130"/>
      <c r="B24" s="126" t="s">
        <v>58</v>
      </c>
      <c r="C24" s="129"/>
      <c r="D24" s="126"/>
      <c r="J24" s="127" t="s">
        <v>62</v>
      </c>
    </row>
    <row r="25" spans="1:11" x14ac:dyDescent="0.3">
      <c r="A25" s="130"/>
      <c r="B25" s="126" t="s">
        <v>60</v>
      </c>
      <c r="C25" s="129"/>
      <c r="D25" s="126"/>
      <c r="J25" s="127" t="s">
        <v>50</v>
      </c>
    </row>
    <row r="26" spans="1:11" x14ac:dyDescent="0.3">
      <c r="A26" s="130"/>
      <c r="B26" s="126" t="s">
        <v>63</v>
      </c>
      <c r="C26" s="129"/>
      <c r="D26" s="126"/>
      <c r="J26" s="127" t="s">
        <v>71</v>
      </c>
    </row>
    <row r="27" spans="1:11" x14ac:dyDescent="0.3">
      <c r="A27" s="130"/>
      <c r="B27" s="126" t="s">
        <v>281</v>
      </c>
      <c r="C27" s="129"/>
      <c r="D27" s="126"/>
      <c r="J27" s="127" t="s">
        <v>59</v>
      </c>
    </row>
    <row r="28" spans="1:11" x14ac:dyDescent="0.3">
      <c r="A28" s="130"/>
      <c r="B28" s="132" t="str">
        <f>B4&amp;" lag - aktivitetsserie"</f>
        <v>22 lag - aktivitetsserie</v>
      </c>
      <c r="C28" s="133"/>
      <c r="D28" s="134" t="str">
        <f>D4&amp;" lag - aktivitetsserie"</f>
        <v>11 lag - aktivitetsserie</v>
      </c>
      <c r="J28" s="135" t="s">
        <v>282</v>
      </c>
    </row>
    <row r="29" spans="1:11" x14ac:dyDescent="0.3">
      <c r="A29" s="130"/>
      <c r="B29" s="132" t="s">
        <v>78</v>
      </c>
      <c r="C29" s="133"/>
      <c r="D29" s="134" t="s">
        <v>78</v>
      </c>
      <c r="J29" s="136" t="s">
        <v>394</v>
      </c>
    </row>
    <row r="30" spans="1:11" x14ac:dyDescent="0.3">
      <c r="A30" s="130"/>
      <c r="E30" s="133"/>
    </row>
    <row r="31" spans="1:11" x14ac:dyDescent="0.3">
      <c r="A31" s="130"/>
      <c r="E31" s="133"/>
    </row>
    <row r="32" spans="1:11" x14ac:dyDescent="0.3">
      <c r="A32" s="130"/>
      <c r="B32" s="138"/>
      <c r="C32" s="138"/>
      <c r="D32" s="139"/>
      <c r="E32" s="140"/>
    </row>
    <row r="33" spans="1:14" ht="21" x14ac:dyDescent="0.4">
      <c r="A33" s="117"/>
      <c r="B33" s="118" t="s">
        <v>283</v>
      </c>
      <c r="C33" s="117"/>
      <c r="D33" s="119">
        <f>SUM(B35:M35)</f>
        <v>51</v>
      </c>
      <c r="E33" s="119" t="s">
        <v>1</v>
      </c>
      <c r="F33" s="117"/>
      <c r="G33" s="117"/>
      <c r="H33" s="117"/>
      <c r="I33" s="117"/>
      <c r="J33" s="117"/>
      <c r="K33" s="117"/>
      <c r="L33" s="117"/>
      <c r="M33" s="117"/>
      <c r="N33" s="117"/>
    </row>
    <row r="34" spans="1:14" x14ac:dyDescent="0.3">
      <c r="A34" s="130"/>
      <c r="B34" s="129"/>
      <c r="C34" s="129"/>
      <c r="E34" s="133"/>
    </row>
    <row r="35" spans="1:14" x14ac:dyDescent="0.3">
      <c r="B35" s="123">
        <f>COUNTA(B37:B56)</f>
        <v>20</v>
      </c>
      <c r="D35" s="123">
        <f>COUNTA(D37:D56)</f>
        <v>17</v>
      </c>
      <c r="J35" s="123">
        <f>COUNTA(J37:J50)</f>
        <v>14</v>
      </c>
    </row>
    <row r="36" spans="1:14" x14ac:dyDescent="0.3">
      <c r="B36" s="124" t="s">
        <v>284</v>
      </c>
      <c r="D36" s="125" t="s">
        <v>285</v>
      </c>
      <c r="J36" s="124" t="s">
        <v>462</v>
      </c>
    </row>
    <row r="37" spans="1:14" x14ac:dyDescent="0.3">
      <c r="B37" s="126" t="s">
        <v>81</v>
      </c>
      <c r="D37" s="126" t="s">
        <v>83</v>
      </c>
      <c r="J37" s="127" t="s">
        <v>17</v>
      </c>
    </row>
    <row r="38" spans="1:14" x14ac:dyDescent="0.3">
      <c r="B38" s="126" t="s">
        <v>89</v>
      </c>
      <c r="D38" s="126" t="s">
        <v>85</v>
      </c>
      <c r="J38" s="127" t="s">
        <v>200</v>
      </c>
    </row>
    <row r="39" spans="1:14" x14ac:dyDescent="0.3">
      <c r="B39" s="126" t="s">
        <v>4</v>
      </c>
      <c r="D39" s="126" t="s">
        <v>18</v>
      </c>
      <c r="J39" s="127" t="s">
        <v>32</v>
      </c>
    </row>
    <row r="40" spans="1:14" x14ac:dyDescent="0.3">
      <c r="B40" s="126" t="s">
        <v>6</v>
      </c>
      <c r="D40" s="126" t="s">
        <v>97</v>
      </c>
      <c r="J40" s="127" t="s">
        <v>38</v>
      </c>
    </row>
    <row r="41" spans="1:14" x14ac:dyDescent="0.3">
      <c r="B41" s="126" t="s">
        <v>10</v>
      </c>
      <c r="D41" s="126" t="s">
        <v>22</v>
      </c>
      <c r="J41" s="127" t="s">
        <v>135</v>
      </c>
    </row>
    <row r="42" spans="1:14" x14ac:dyDescent="0.3">
      <c r="B42" s="126" t="s">
        <v>13</v>
      </c>
      <c r="D42" s="126" t="s">
        <v>25</v>
      </c>
      <c r="J42" s="127" t="s">
        <v>137</v>
      </c>
    </row>
    <row r="43" spans="1:14" x14ac:dyDescent="0.3">
      <c r="B43" s="126" t="s">
        <v>15</v>
      </c>
      <c r="D43" s="126" t="s">
        <v>30</v>
      </c>
      <c r="J43" s="127" t="s">
        <v>50</v>
      </c>
    </row>
    <row r="44" spans="1:14" x14ac:dyDescent="0.3">
      <c r="B44" s="126" t="s">
        <v>27</v>
      </c>
      <c r="D44" s="126" t="s">
        <v>286</v>
      </c>
      <c r="J44" s="127" t="s">
        <v>53</v>
      </c>
    </row>
    <row r="45" spans="1:14" x14ac:dyDescent="0.3">
      <c r="B45" s="126" t="s">
        <v>37</v>
      </c>
      <c r="D45" s="126" t="s">
        <v>106</v>
      </c>
      <c r="J45" s="127" t="s">
        <v>56</v>
      </c>
    </row>
    <row r="46" spans="1:14" x14ac:dyDescent="0.3">
      <c r="B46" s="126" t="s">
        <v>131</v>
      </c>
      <c r="D46" s="126" t="s">
        <v>287</v>
      </c>
      <c r="J46" s="127" t="s">
        <v>173</v>
      </c>
    </row>
    <row r="47" spans="1:14" x14ac:dyDescent="0.3">
      <c r="B47" s="126" t="s">
        <v>288</v>
      </c>
      <c r="D47" s="126" t="s">
        <v>45</v>
      </c>
      <c r="J47" s="127" t="s">
        <v>59</v>
      </c>
    </row>
    <row r="48" spans="1:14" x14ac:dyDescent="0.3">
      <c r="B48" s="126" t="s">
        <v>36</v>
      </c>
      <c r="D48" s="126" t="s">
        <v>48</v>
      </c>
      <c r="J48" s="127" t="s">
        <v>289</v>
      </c>
    </row>
    <row r="49" spans="1:14" x14ac:dyDescent="0.3">
      <c r="B49" s="126" t="s">
        <v>277</v>
      </c>
      <c r="D49" s="126" t="s">
        <v>189</v>
      </c>
      <c r="J49" s="127" t="s">
        <v>65</v>
      </c>
    </row>
    <row r="50" spans="1:14" ht="15" customHeight="1" x14ac:dyDescent="0.3">
      <c r="B50" s="126" t="s">
        <v>51</v>
      </c>
      <c r="D50" s="126" t="s">
        <v>114</v>
      </c>
      <c r="J50" s="127" t="s">
        <v>68</v>
      </c>
    </row>
    <row r="51" spans="1:14" ht="15" customHeight="1" x14ac:dyDescent="0.3">
      <c r="B51" s="126" t="s">
        <v>55</v>
      </c>
      <c r="D51" s="126" t="s">
        <v>172</v>
      </c>
      <c r="J51" s="135" t="s">
        <v>290</v>
      </c>
    </row>
    <row r="52" spans="1:14" x14ac:dyDescent="0.3">
      <c r="B52" s="126" t="s">
        <v>60</v>
      </c>
      <c r="D52" s="126" t="s">
        <v>143</v>
      </c>
      <c r="J52" s="136" t="s">
        <v>148</v>
      </c>
    </row>
    <row r="53" spans="1:14" x14ac:dyDescent="0.3">
      <c r="B53" s="126" t="s">
        <v>63</v>
      </c>
      <c r="D53" s="126" t="s">
        <v>122</v>
      </c>
      <c r="K53" s="131"/>
    </row>
    <row r="54" spans="1:14" x14ac:dyDescent="0.3">
      <c r="B54" s="126" t="s">
        <v>76</v>
      </c>
      <c r="D54" s="142"/>
      <c r="E54" s="130"/>
    </row>
    <row r="55" spans="1:14" x14ac:dyDescent="0.3">
      <c r="B55" s="126" t="s">
        <v>73</v>
      </c>
      <c r="C55" s="130"/>
      <c r="D55" s="142"/>
      <c r="E55" s="130"/>
    </row>
    <row r="56" spans="1:14" x14ac:dyDescent="0.3">
      <c r="B56" s="126" t="s">
        <v>75</v>
      </c>
      <c r="D56" s="142"/>
    </row>
    <row r="57" spans="1:14" x14ac:dyDescent="0.3">
      <c r="B57" s="132" t="str">
        <f>B35&amp;" lag - aktivitetsserie"</f>
        <v>20 lag - aktivitetsserie</v>
      </c>
      <c r="C57" s="133"/>
      <c r="D57" s="134" t="str">
        <f>D35&amp;" lag - aktivitetsserie"</f>
        <v>17 lag - aktivitetsserie</v>
      </c>
      <c r="E57" s="133"/>
    </row>
    <row r="58" spans="1:14" x14ac:dyDescent="0.3">
      <c r="B58" s="132" t="s">
        <v>78</v>
      </c>
      <c r="C58" s="133"/>
      <c r="D58" s="134" t="s">
        <v>78</v>
      </c>
      <c r="E58" s="133"/>
    </row>
    <row r="61" spans="1:14" ht="21" x14ac:dyDescent="0.4">
      <c r="A61" s="117"/>
      <c r="B61" s="118" t="s">
        <v>291</v>
      </c>
      <c r="C61" s="117"/>
      <c r="D61" s="119">
        <f>B63+D63+H63+J63+B78</f>
        <v>46</v>
      </c>
      <c r="E61" s="119" t="s">
        <v>1</v>
      </c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x14ac:dyDescent="0.3">
      <c r="H62" s="143" t="s">
        <v>292</v>
      </c>
    </row>
    <row r="63" spans="1:14" x14ac:dyDescent="0.3">
      <c r="B63" s="123">
        <f>COUNTA(B65:B73)</f>
        <v>9</v>
      </c>
      <c r="D63" s="123">
        <f>COUNTA(D65:D73)</f>
        <v>9</v>
      </c>
      <c r="H63" s="123">
        <f>COUNTA(H65:H73)</f>
        <v>7</v>
      </c>
      <c r="J63" s="123">
        <f>COUNTA(J65:J73)</f>
        <v>7</v>
      </c>
    </row>
    <row r="64" spans="1:14" x14ac:dyDescent="0.3">
      <c r="B64" s="124" t="s">
        <v>293</v>
      </c>
      <c r="D64" s="124" t="s">
        <v>467</v>
      </c>
      <c r="H64" s="124" t="s">
        <v>294</v>
      </c>
      <c r="J64" s="124" t="s">
        <v>468</v>
      </c>
    </row>
    <row r="65" spans="2:10" x14ac:dyDescent="0.3">
      <c r="B65" s="126" t="s">
        <v>300</v>
      </c>
      <c r="D65" s="173" t="s">
        <v>4</v>
      </c>
      <c r="H65" s="144" t="s">
        <v>11</v>
      </c>
      <c r="J65" s="174" t="s">
        <v>176</v>
      </c>
    </row>
    <row r="66" spans="2:10" x14ac:dyDescent="0.3">
      <c r="B66" s="126" t="s">
        <v>24</v>
      </c>
      <c r="D66" s="173" t="s">
        <v>10</v>
      </c>
      <c r="H66" s="144" t="s">
        <v>170</v>
      </c>
      <c r="J66" s="148" t="s">
        <v>147</v>
      </c>
    </row>
    <row r="67" spans="2:10" x14ac:dyDescent="0.3">
      <c r="B67" s="173" t="s">
        <v>295</v>
      </c>
      <c r="D67" s="126" t="s">
        <v>15</v>
      </c>
      <c r="H67" s="144" t="s">
        <v>23</v>
      </c>
      <c r="J67" s="147" t="s">
        <v>29</v>
      </c>
    </row>
    <row r="68" spans="2:10" x14ac:dyDescent="0.3">
      <c r="B68" s="126" t="s">
        <v>25</v>
      </c>
      <c r="D68" s="173" t="s">
        <v>21</v>
      </c>
      <c r="H68" s="145" t="s">
        <v>56</v>
      </c>
      <c r="J68" s="175" t="s">
        <v>17</v>
      </c>
    </row>
    <row r="69" spans="2:10" x14ac:dyDescent="0.3">
      <c r="B69" s="126" t="s">
        <v>102</v>
      </c>
      <c r="D69" s="173" t="s">
        <v>27</v>
      </c>
      <c r="H69" s="144" t="s">
        <v>173</v>
      </c>
      <c r="J69" s="146" t="s">
        <v>50</v>
      </c>
    </row>
    <row r="70" spans="2:10" x14ac:dyDescent="0.3">
      <c r="B70" s="126" t="s">
        <v>42</v>
      </c>
      <c r="D70" s="126" t="s">
        <v>37</v>
      </c>
      <c r="H70" s="144" t="s">
        <v>62</v>
      </c>
      <c r="J70" s="146" t="s">
        <v>298</v>
      </c>
    </row>
    <row r="71" spans="2:10" x14ac:dyDescent="0.3">
      <c r="B71" s="126" t="s">
        <v>138</v>
      </c>
      <c r="D71" s="173" t="s">
        <v>140</v>
      </c>
      <c r="H71" s="144" t="s">
        <v>71</v>
      </c>
      <c r="J71" s="144" t="s">
        <v>137</v>
      </c>
    </row>
    <row r="72" spans="2:10" x14ac:dyDescent="0.3">
      <c r="B72" s="126" t="s">
        <v>297</v>
      </c>
      <c r="D72" s="173" t="s">
        <v>60</v>
      </c>
      <c r="H72" s="149"/>
      <c r="J72" s="149"/>
    </row>
    <row r="73" spans="2:10" x14ac:dyDescent="0.3">
      <c r="B73" s="126" t="s">
        <v>299</v>
      </c>
      <c r="D73" s="173" t="s">
        <v>296</v>
      </c>
      <c r="H73" s="149"/>
      <c r="J73" s="149"/>
    </row>
    <row r="74" spans="2:10" x14ac:dyDescent="0.3">
      <c r="B74" s="150" t="str">
        <f>B63&amp;" lag - Dobbel Serie"</f>
        <v>9 lag - Dobbel Serie</v>
      </c>
      <c r="D74" s="150" t="str">
        <f>D63&amp;" lag - Dobbel Serie"</f>
        <v>9 lag - Dobbel Serie</v>
      </c>
      <c r="H74" s="150" t="str">
        <f>H63&amp;" lag - Dobbel Serie"</f>
        <v>7 lag - Dobbel Serie</v>
      </c>
      <c r="J74" s="150" t="str">
        <f>J63&amp;" lag - Dobbel Serie"</f>
        <v>7 lag - Dobbel Serie</v>
      </c>
    </row>
    <row r="75" spans="2:10" x14ac:dyDescent="0.3">
      <c r="B75" s="150" t="str">
        <f>(B63-1)*2&amp;" Kamper"</f>
        <v>16 Kamper</v>
      </c>
      <c r="D75" s="150" t="str">
        <f>(D63-1)*2&amp;" Kamper"</f>
        <v>16 Kamper</v>
      </c>
      <c r="H75" s="150" t="str">
        <f>(H63-1)*2&amp;" Kamper"</f>
        <v>12 Kamper</v>
      </c>
      <c r="J75" s="150" t="str">
        <f>(J63-1)*2&amp;" Kamper"</f>
        <v>12 Kamper</v>
      </c>
    </row>
    <row r="78" spans="2:10" x14ac:dyDescent="0.3">
      <c r="B78" s="123">
        <f>COUNTA(B80:B93)</f>
        <v>14</v>
      </c>
      <c r="H78" s="143" t="s">
        <v>302</v>
      </c>
    </row>
    <row r="79" spans="2:10" x14ac:dyDescent="0.3">
      <c r="B79" s="125" t="s">
        <v>301</v>
      </c>
      <c r="H79" s="123">
        <f>COUNTA(H81:H87)</f>
        <v>7</v>
      </c>
      <c r="I79" s="123"/>
      <c r="J79" s="123">
        <f>COUNTA(J81:J87)</f>
        <v>7</v>
      </c>
    </row>
    <row r="80" spans="2:10" x14ac:dyDescent="0.3">
      <c r="B80" s="126" t="s">
        <v>83</v>
      </c>
      <c r="H80" s="124" t="s">
        <v>294</v>
      </c>
      <c r="J80" s="124" t="s">
        <v>468</v>
      </c>
    </row>
    <row r="81" spans="2:10" x14ac:dyDescent="0.3">
      <c r="B81" s="126" t="s">
        <v>85</v>
      </c>
      <c r="H81" s="151" t="s">
        <v>170</v>
      </c>
      <c r="J81" s="149" t="s">
        <v>176</v>
      </c>
    </row>
    <row r="82" spans="2:10" x14ac:dyDescent="0.3">
      <c r="B82" s="126" t="s">
        <v>18</v>
      </c>
      <c r="H82" s="149" t="s">
        <v>23</v>
      </c>
      <c r="J82" s="149" t="s">
        <v>147</v>
      </c>
    </row>
    <row r="83" spans="2:10" x14ac:dyDescent="0.3">
      <c r="B83" s="173" t="s">
        <v>19</v>
      </c>
      <c r="C83" s="130"/>
      <c r="H83" s="149" t="s">
        <v>62</v>
      </c>
      <c r="J83" s="149" t="s">
        <v>11</v>
      </c>
    </row>
    <row r="84" spans="2:10" x14ac:dyDescent="0.3">
      <c r="B84" s="173" t="s">
        <v>28</v>
      </c>
      <c r="H84" s="149" t="s">
        <v>50</v>
      </c>
      <c r="J84" s="149" t="s">
        <v>29</v>
      </c>
    </row>
    <row r="85" spans="2:10" x14ac:dyDescent="0.3">
      <c r="B85" s="173" t="s">
        <v>30</v>
      </c>
      <c r="H85" s="149" t="s">
        <v>298</v>
      </c>
      <c r="J85" s="149" t="s">
        <v>17</v>
      </c>
    </row>
    <row r="86" spans="2:10" x14ac:dyDescent="0.3">
      <c r="B86" s="176" t="s">
        <v>131</v>
      </c>
      <c r="H86" s="149" t="s">
        <v>137</v>
      </c>
      <c r="J86" s="151" t="s">
        <v>56</v>
      </c>
    </row>
    <row r="87" spans="2:10" x14ac:dyDescent="0.3">
      <c r="B87" s="173" t="s">
        <v>40</v>
      </c>
      <c r="H87" s="149" t="s">
        <v>71</v>
      </c>
      <c r="J87" s="149" t="s">
        <v>173</v>
      </c>
    </row>
    <row r="88" spans="2:10" x14ac:dyDescent="0.3">
      <c r="B88" s="173" t="s">
        <v>49</v>
      </c>
      <c r="H88" s="150" t="str">
        <f>H79&amp;" lag - Dobbel Serie"</f>
        <v>7 lag - Dobbel Serie</v>
      </c>
      <c r="J88" s="150" t="str">
        <f>J79&amp;" lag - Dobbel Serie"</f>
        <v>7 lag - Dobbel Serie</v>
      </c>
    </row>
    <row r="89" spans="2:10" x14ac:dyDescent="0.3">
      <c r="B89" s="126" t="s">
        <v>51</v>
      </c>
      <c r="H89" s="150" t="str">
        <f>(H79-1)*2&amp;" Kamper"</f>
        <v>12 Kamper</v>
      </c>
      <c r="J89" s="150" t="str">
        <f>(J79-1)*2&amp;" Kamper"</f>
        <v>12 Kamper</v>
      </c>
    </row>
    <row r="90" spans="2:10" x14ac:dyDescent="0.3">
      <c r="B90" s="126" t="s">
        <v>303</v>
      </c>
    </row>
    <row r="91" spans="2:10" x14ac:dyDescent="0.3">
      <c r="B91" s="126" t="s">
        <v>172</v>
      </c>
    </row>
    <row r="92" spans="2:10" x14ac:dyDescent="0.3">
      <c r="B92" s="126" t="s">
        <v>76</v>
      </c>
      <c r="H92" s="141" t="s">
        <v>417</v>
      </c>
    </row>
    <row r="93" spans="2:10" x14ac:dyDescent="0.3">
      <c r="B93" s="126" t="s">
        <v>122</v>
      </c>
      <c r="H93" s="123">
        <f>COUNTA(H95:H108)</f>
        <v>14</v>
      </c>
    </row>
    <row r="94" spans="2:10" x14ac:dyDescent="0.3">
      <c r="B94" s="153" t="str">
        <f>B78&amp;" lag - Enkel Serie"</f>
        <v>14 lag - Enkel Serie</v>
      </c>
      <c r="H94" s="152" t="s">
        <v>294</v>
      </c>
    </row>
    <row r="95" spans="2:10" x14ac:dyDescent="0.3">
      <c r="B95" s="154" t="str">
        <f>(B78-1)*1&amp;" Kamper"</f>
        <v>13 Kamper</v>
      </c>
      <c r="H95" s="145" t="s">
        <v>176</v>
      </c>
    </row>
    <row r="96" spans="2:10" s="137" customFormat="1" x14ac:dyDescent="0.3">
      <c r="B96" s="155"/>
      <c r="H96" s="145" t="s">
        <v>147</v>
      </c>
    </row>
    <row r="97" spans="2:18" x14ac:dyDescent="0.3">
      <c r="H97" s="144" t="s">
        <v>11</v>
      </c>
    </row>
    <row r="98" spans="2:18" x14ac:dyDescent="0.3">
      <c r="B98" s="91">
        <v>8</v>
      </c>
      <c r="C98" s="34"/>
      <c r="D98" s="112">
        <v>8</v>
      </c>
      <c r="H98" s="144" t="s">
        <v>170</v>
      </c>
    </row>
    <row r="99" spans="2:18" x14ac:dyDescent="0.3">
      <c r="B99" s="125" t="s">
        <v>464</v>
      </c>
      <c r="C99" s="33"/>
      <c r="D99" s="125" t="s">
        <v>463</v>
      </c>
      <c r="H99" s="144" t="s">
        <v>23</v>
      </c>
    </row>
    <row r="100" spans="2:18" x14ac:dyDescent="0.3">
      <c r="B100" s="73"/>
      <c r="C100" s="33"/>
      <c r="D100" s="73"/>
      <c r="H100" s="144" t="s">
        <v>29</v>
      </c>
    </row>
    <row r="101" spans="2:18" x14ac:dyDescent="0.3">
      <c r="B101" s="73"/>
      <c r="C101" s="33"/>
      <c r="D101" s="73"/>
      <c r="H101" s="175" t="s">
        <v>17</v>
      </c>
    </row>
    <row r="102" spans="2:18" x14ac:dyDescent="0.3">
      <c r="B102" s="73"/>
      <c r="C102" s="33"/>
      <c r="D102" s="73"/>
      <c r="H102" s="174" t="s">
        <v>56</v>
      </c>
    </row>
    <row r="103" spans="2:18" x14ac:dyDescent="0.3">
      <c r="B103" s="19" t="s">
        <v>465</v>
      </c>
      <c r="C103" s="33"/>
      <c r="D103" s="19" t="s">
        <v>472</v>
      </c>
      <c r="H103" s="146" t="s">
        <v>173</v>
      </c>
    </row>
    <row r="104" spans="2:18" x14ac:dyDescent="0.3">
      <c r="B104" s="73"/>
      <c r="C104" s="33"/>
      <c r="D104" s="73"/>
      <c r="H104" s="147" t="s">
        <v>62</v>
      </c>
    </row>
    <row r="105" spans="2:18" x14ac:dyDescent="0.3">
      <c r="B105" s="73"/>
      <c r="C105" s="33"/>
      <c r="D105" s="73"/>
      <c r="H105" s="144" t="s">
        <v>50</v>
      </c>
    </row>
    <row r="106" spans="2:18" x14ac:dyDescent="0.3">
      <c r="B106" s="73"/>
      <c r="C106" s="33"/>
      <c r="D106" s="73"/>
      <c r="H106" s="146" t="s">
        <v>298</v>
      </c>
    </row>
    <row r="107" spans="2:18" x14ac:dyDescent="0.3">
      <c r="B107" s="73"/>
      <c r="C107" s="33"/>
      <c r="D107" s="73"/>
      <c r="H107" s="146" t="s">
        <v>137</v>
      </c>
    </row>
    <row r="108" spans="2:18" x14ac:dyDescent="0.3">
      <c r="B108" s="73"/>
      <c r="C108" s="33"/>
      <c r="D108" s="73"/>
      <c r="H108" s="144" t="s">
        <v>71</v>
      </c>
    </row>
    <row r="109" spans="2:18" x14ac:dyDescent="0.3">
      <c r="B109" s="153" t="str">
        <f>B98&amp;" lag - Enkel Serie"</f>
        <v>8 lag - Enkel Serie</v>
      </c>
      <c r="C109" s="33"/>
      <c r="D109" s="153" t="str">
        <f>D98&amp;" lag - Enkel Serie"</f>
        <v>8 lag - Enkel Serie</v>
      </c>
      <c r="H109" s="150" t="str">
        <f>H93&amp;" lag - Dobbel Serie"</f>
        <v>14 lag - Dobbel Serie</v>
      </c>
    </row>
    <row r="110" spans="2:18" x14ac:dyDescent="0.3">
      <c r="B110" s="154" t="s">
        <v>466</v>
      </c>
      <c r="C110" s="33"/>
      <c r="D110" s="154" t="s">
        <v>466</v>
      </c>
      <c r="H110" s="150" t="str">
        <f>(H93-1)*2&amp;" Kamper"</f>
        <v>26 Kamper</v>
      </c>
    </row>
    <row r="112" spans="2:18" s="137" customFormat="1" x14ac:dyDescent="0.3">
      <c r="K112" s="120"/>
      <c r="O112" s="120"/>
      <c r="Q112" s="120"/>
      <c r="R112" s="120"/>
    </row>
    <row r="113" spans="1:18" s="137" customFormat="1" x14ac:dyDescent="0.3">
      <c r="K113" s="120"/>
      <c r="R113" s="120"/>
    </row>
    <row r="114" spans="1:18" ht="21" x14ac:dyDescent="0.4">
      <c r="A114" s="117"/>
      <c r="B114" s="118" t="s">
        <v>304</v>
      </c>
      <c r="C114" s="117"/>
      <c r="D114" s="119">
        <f>B116+D116+F116+J116</f>
        <v>26</v>
      </c>
      <c r="E114" s="119" t="s">
        <v>1</v>
      </c>
      <c r="F114" s="117"/>
      <c r="G114" s="117"/>
      <c r="H114" s="117"/>
      <c r="I114" s="117"/>
      <c r="J114" s="117"/>
      <c r="K114" s="117"/>
      <c r="L114" s="117"/>
      <c r="M114" s="117"/>
      <c r="N114" s="117"/>
    </row>
    <row r="115" spans="1:18" s="137" customFormat="1" x14ac:dyDescent="0.3">
      <c r="J115" s="155"/>
      <c r="L115" s="155"/>
    </row>
    <row r="116" spans="1:18" s="137" customFormat="1" x14ac:dyDescent="0.3">
      <c r="B116" s="123">
        <f>COUNTA(B118:B124)</f>
        <v>7</v>
      </c>
      <c r="D116" s="123">
        <f>COUNTA(D118:D124)</f>
        <v>6</v>
      </c>
      <c r="F116" s="123">
        <f>COUNTA(F118:F124)</f>
        <v>6</v>
      </c>
      <c r="J116" s="123">
        <f>COUNTA(J118:J124)</f>
        <v>7</v>
      </c>
      <c r="L116" s="155"/>
    </row>
    <row r="117" spans="1:18" s="137" customFormat="1" x14ac:dyDescent="0.3">
      <c r="B117" s="124" t="s">
        <v>469</v>
      </c>
      <c r="D117" s="124" t="s">
        <v>470</v>
      </c>
      <c r="F117" s="124" t="s">
        <v>471</v>
      </c>
      <c r="J117" s="124" t="s">
        <v>483</v>
      </c>
      <c r="L117" s="155"/>
    </row>
    <row r="118" spans="1:18" s="137" customFormat="1" x14ac:dyDescent="0.3">
      <c r="B118" s="126" t="s">
        <v>305</v>
      </c>
      <c r="D118" s="126" t="s">
        <v>89</v>
      </c>
      <c r="F118" s="173" t="s">
        <v>89</v>
      </c>
      <c r="J118" s="158" t="s">
        <v>200</v>
      </c>
      <c r="L118" s="155"/>
    </row>
    <row r="119" spans="1:18" s="137" customFormat="1" x14ac:dyDescent="0.3">
      <c r="B119" s="126" t="s">
        <v>306</v>
      </c>
      <c r="D119" s="126" t="s">
        <v>10</v>
      </c>
      <c r="F119" s="173" t="s">
        <v>15</v>
      </c>
      <c r="J119" s="158" t="s">
        <v>170</v>
      </c>
      <c r="L119" s="155"/>
    </row>
    <row r="120" spans="1:18" s="137" customFormat="1" x14ac:dyDescent="0.3">
      <c r="B120" s="126" t="s">
        <v>21</v>
      </c>
      <c r="D120" s="177" t="s">
        <v>307</v>
      </c>
      <c r="F120" s="173" t="s">
        <v>24</v>
      </c>
      <c r="J120" s="158" t="s">
        <v>29</v>
      </c>
      <c r="L120" s="155"/>
    </row>
    <row r="121" spans="1:18" s="137" customFormat="1" x14ac:dyDescent="0.3">
      <c r="B121" s="126" t="s">
        <v>308</v>
      </c>
      <c r="D121" s="173" t="s">
        <v>309</v>
      </c>
      <c r="F121" s="126" t="s">
        <v>310</v>
      </c>
      <c r="J121" s="158" t="s">
        <v>32</v>
      </c>
      <c r="L121" s="155"/>
    </row>
    <row r="122" spans="1:18" s="137" customFormat="1" x14ac:dyDescent="0.3">
      <c r="B122" s="173" t="s">
        <v>311</v>
      </c>
      <c r="D122" s="173" t="s">
        <v>312</v>
      </c>
      <c r="F122" s="126" t="s">
        <v>60</v>
      </c>
      <c r="J122" s="159" t="s">
        <v>17</v>
      </c>
      <c r="L122" s="155"/>
    </row>
    <row r="123" spans="1:18" s="137" customFormat="1" x14ac:dyDescent="0.3">
      <c r="B123" s="173" t="s">
        <v>313</v>
      </c>
      <c r="D123" s="173" t="s">
        <v>172</v>
      </c>
      <c r="F123" s="126" t="s">
        <v>314</v>
      </c>
      <c r="J123" s="158" t="s">
        <v>176</v>
      </c>
      <c r="L123" s="155"/>
    </row>
    <row r="124" spans="1:18" s="137" customFormat="1" x14ac:dyDescent="0.3">
      <c r="B124" s="173" t="s">
        <v>212</v>
      </c>
      <c r="D124" s="160"/>
      <c r="F124" s="126"/>
      <c r="J124" s="159" t="s">
        <v>227</v>
      </c>
      <c r="L124" s="155"/>
    </row>
    <row r="125" spans="1:18" s="137" customFormat="1" x14ac:dyDescent="0.3">
      <c r="B125" s="161" t="str">
        <f>B116&amp;" lag - Enkel serie"</f>
        <v>7 lag - Enkel serie</v>
      </c>
      <c r="D125" s="161" t="str">
        <f>D116&amp;" lag - Enkel serie"</f>
        <v>6 lag - Enkel serie</v>
      </c>
      <c r="F125" s="161" t="str">
        <f>F116&amp;" lag -Enkel serie"</f>
        <v>6 lag -Enkel serie</v>
      </c>
      <c r="J125" s="161" t="str">
        <f>J116&amp;" lag - Trippel serie"</f>
        <v>7 lag - Trippel serie</v>
      </c>
      <c r="L125" s="155"/>
    </row>
    <row r="126" spans="1:18" s="137" customFormat="1" x14ac:dyDescent="0.3">
      <c r="B126" s="150" t="str">
        <f>(B116-1)*1&amp;" Kamper"</f>
        <v>6 Kamper</v>
      </c>
      <c r="D126" s="150" t="str">
        <f>(D116-1)*1&amp;" Kamper"</f>
        <v>5 Kamper</v>
      </c>
      <c r="F126" s="150" t="str">
        <f>(F116-1)*1&amp;" Kamper"</f>
        <v>5 Kamper</v>
      </c>
      <c r="J126" s="150" t="str">
        <f>(J116-1)*3&amp;" Kamper"</f>
        <v>18 Kamper</v>
      </c>
      <c r="L126" s="155"/>
    </row>
    <row r="127" spans="1:18" s="137" customFormat="1" x14ac:dyDescent="0.3">
      <c r="J127" s="155"/>
      <c r="L127" s="155"/>
    </row>
    <row r="128" spans="1:18" s="137" customFormat="1" x14ac:dyDescent="0.3">
      <c r="J128" s="155"/>
      <c r="L128" s="155"/>
    </row>
    <row r="129" spans="1:14" s="137" customFormat="1" x14ac:dyDescent="0.3">
      <c r="B129" s="181">
        <v>10</v>
      </c>
      <c r="C129" s="181"/>
      <c r="D129" s="181">
        <v>9</v>
      </c>
      <c r="J129" s="155"/>
      <c r="L129" s="155"/>
    </row>
    <row r="130" spans="1:14" s="137" customFormat="1" x14ac:dyDescent="0.3">
      <c r="B130" s="156" t="s">
        <v>478</v>
      </c>
      <c r="C130" s="120"/>
      <c r="D130" s="156" t="s">
        <v>477</v>
      </c>
      <c r="J130" s="155"/>
      <c r="L130" s="155"/>
    </row>
    <row r="131" spans="1:14" s="137" customFormat="1" x14ac:dyDescent="0.3">
      <c r="B131" s="178"/>
      <c r="C131" s="120"/>
      <c r="D131" s="178"/>
      <c r="J131" s="155"/>
      <c r="L131" s="155"/>
    </row>
    <row r="132" spans="1:14" s="137" customFormat="1" x14ac:dyDescent="0.3">
      <c r="B132" s="180"/>
      <c r="C132" s="120"/>
      <c r="D132" s="157"/>
      <c r="J132" s="155"/>
      <c r="L132" s="155"/>
    </row>
    <row r="133" spans="1:14" s="137" customFormat="1" x14ac:dyDescent="0.3">
      <c r="B133" s="157" t="s">
        <v>482</v>
      </c>
      <c r="C133" s="120"/>
      <c r="D133" s="157" t="s">
        <v>476</v>
      </c>
      <c r="J133" s="155"/>
      <c r="L133" s="155"/>
    </row>
    <row r="134" spans="1:14" s="137" customFormat="1" x14ac:dyDescent="0.3">
      <c r="B134" s="157" t="s">
        <v>480</v>
      </c>
      <c r="C134" s="120"/>
      <c r="D134" s="180"/>
      <c r="J134" s="155"/>
      <c r="L134" s="155"/>
    </row>
    <row r="135" spans="1:14" s="137" customFormat="1" x14ac:dyDescent="0.3">
      <c r="B135" s="157"/>
      <c r="C135" s="120"/>
      <c r="D135" s="157"/>
      <c r="J135" s="155"/>
      <c r="L135" s="155"/>
    </row>
    <row r="136" spans="1:14" s="137" customFormat="1" x14ac:dyDescent="0.3">
      <c r="B136" s="157"/>
      <c r="C136" s="120"/>
      <c r="D136" s="157"/>
      <c r="J136" s="155"/>
      <c r="L136" s="155"/>
    </row>
    <row r="137" spans="1:14" s="137" customFormat="1" x14ac:dyDescent="0.3">
      <c r="B137" s="157"/>
      <c r="C137" s="120"/>
      <c r="D137" s="157"/>
      <c r="J137" s="155"/>
      <c r="L137" s="155"/>
    </row>
    <row r="138" spans="1:14" s="137" customFormat="1" x14ac:dyDescent="0.3">
      <c r="B138" s="157"/>
      <c r="C138" s="120"/>
      <c r="D138" s="157"/>
      <c r="J138" s="155"/>
      <c r="L138" s="155"/>
    </row>
    <row r="139" spans="1:14" s="137" customFormat="1" x14ac:dyDescent="0.3">
      <c r="B139" s="157"/>
      <c r="D139" s="179"/>
      <c r="J139" s="155"/>
      <c r="L139" s="155"/>
    </row>
    <row r="140" spans="1:14" s="137" customFormat="1" x14ac:dyDescent="0.3">
      <c r="B140" s="135" t="str">
        <f>B129&amp;" lag - Dobbel Serie"</f>
        <v>10 lag - Dobbel Serie</v>
      </c>
      <c r="C140" s="120"/>
      <c r="D140" s="135" t="str">
        <f>D129&amp;" lag - Dobbel Serie"</f>
        <v>9 lag - Dobbel Serie</v>
      </c>
      <c r="J140" s="155"/>
      <c r="L140" s="155"/>
    </row>
    <row r="141" spans="1:14" s="137" customFormat="1" x14ac:dyDescent="0.3">
      <c r="B141" s="136" t="s">
        <v>479</v>
      </c>
      <c r="C141" s="120"/>
      <c r="D141" s="136" t="s">
        <v>379</v>
      </c>
      <c r="J141" s="155"/>
      <c r="L141" s="155"/>
    </row>
    <row r="144" spans="1:14" ht="21" x14ac:dyDescent="0.4">
      <c r="A144" s="117"/>
      <c r="B144" s="118" t="s">
        <v>315</v>
      </c>
      <c r="C144" s="117"/>
      <c r="D144" s="119">
        <f>B146+H146+D146</f>
        <v>28</v>
      </c>
      <c r="E144" s="119" t="s">
        <v>1</v>
      </c>
      <c r="F144" s="117"/>
      <c r="G144" s="117"/>
      <c r="H144" s="117"/>
      <c r="I144" s="117"/>
      <c r="J144" s="117"/>
      <c r="K144" s="117"/>
      <c r="L144" s="117"/>
      <c r="M144" s="117"/>
      <c r="N144" s="117"/>
    </row>
    <row r="146" spans="2:11" x14ac:dyDescent="0.3">
      <c r="B146" s="123">
        <f>COUNTA(B148:B157)</f>
        <v>9</v>
      </c>
      <c r="D146" s="123">
        <f>COUNTA(D148:D157)</f>
        <v>10</v>
      </c>
      <c r="H146" s="123">
        <f>COUNTA(H148:H157)</f>
        <v>9</v>
      </c>
      <c r="J146" s="123"/>
    </row>
    <row r="147" spans="2:11" x14ac:dyDescent="0.3">
      <c r="B147" s="156" t="s">
        <v>316</v>
      </c>
      <c r="D147" s="125" t="s">
        <v>474</v>
      </c>
      <c r="H147" s="156" t="s">
        <v>317</v>
      </c>
    </row>
    <row r="148" spans="2:11" x14ac:dyDescent="0.3">
      <c r="B148" s="162" t="s">
        <v>10</v>
      </c>
      <c r="D148" s="162" t="s">
        <v>318</v>
      </c>
      <c r="H148" s="163" t="s">
        <v>11</v>
      </c>
    </row>
    <row r="149" spans="2:11" x14ac:dyDescent="0.3">
      <c r="B149" s="162" t="s">
        <v>15</v>
      </c>
      <c r="D149" s="162" t="s">
        <v>13</v>
      </c>
      <c r="H149" s="163" t="s">
        <v>170</v>
      </c>
    </row>
    <row r="150" spans="2:11" x14ac:dyDescent="0.3">
      <c r="B150" s="162" t="s">
        <v>21</v>
      </c>
      <c r="D150" s="170" t="s">
        <v>24</v>
      </c>
      <c r="H150" s="163" t="s">
        <v>29</v>
      </c>
    </row>
    <row r="151" spans="2:11" x14ac:dyDescent="0.3">
      <c r="B151" s="162" t="s">
        <v>25</v>
      </c>
      <c r="D151" s="162" t="s">
        <v>28</v>
      </c>
      <c r="H151" s="163" t="s">
        <v>32</v>
      </c>
    </row>
    <row r="152" spans="2:11" x14ac:dyDescent="0.3">
      <c r="B152" s="162" t="s">
        <v>37</v>
      </c>
      <c r="D152" s="162" t="s">
        <v>27</v>
      </c>
      <c r="H152" s="163" t="s">
        <v>473</v>
      </c>
    </row>
    <row r="153" spans="2:11" x14ac:dyDescent="0.3">
      <c r="B153" s="162" t="s">
        <v>138</v>
      </c>
      <c r="D153" s="162" t="s">
        <v>51</v>
      </c>
      <c r="H153" s="163" t="s">
        <v>227</v>
      </c>
    </row>
    <row r="154" spans="2:11" x14ac:dyDescent="0.3">
      <c r="B154" s="162" t="s">
        <v>60</v>
      </c>
      <c r="D154" s="162" t="s">
        <v>189</v>
      </c>
      <c r="H154" s="163" t="s">
        <v>59</v>
      </c>
    </row>
    <row r="155" spans="2:11" x14ac:dyDescent="0.3">
      <c r="B155" s="162" t="s">
        <v>172</v>
      </c>
      <c r="D155" s="162" t="s">
        <v>119</v>
      </c>
      <c r="H155" s="163" t="s">
        <v>289</v>
      </c>
    </row>
    <row r="156" spans="2:11" x14ac:dyDescent="0.3">
      <c r="B156" s="162" t="s">
        <v>74</v>
      </c>
      <c r="D156" s="162" t="s">
        <v>196</v>
      </c>
      <c r="H156" s="164" t="s">
        <v>71</v>
      </c>
    </row>
    <row r="157" spans="2:11" x14ac:dyDescent="0.3">
      <c r="B157" s="166"/>
      <c r="D157" s="182" t="s">
        <v>76</v>
      </c>
      <c r="H157" s="164"/>
    </row>
    <row r="158" spans="2:11" x14ac:dyDescent="0.3">
      <c r="B158" s="161" t="str">
        <f>B146&amp;" lag - Dobbel serie"</f>
        <v>9 lag - Dobbel serie</v>
      </c>
      <c r="D158" s="153" t="str">
        <f>D146&amp;" lag - Dobbel Serie"</f>
        <v>10 lag - Dobbel Serie</v>
      </c>
      <c r="H158" s="161" t="str">
        <f>H146&amp;" lag - Dobbel serie"</f>
        <v>9 lag - Dobbel serie</v>
      </c>
    </row>
    <row r="159" spans="2:11" x14ac:dyDescent="0.3">
      <c r="B159" s="136" t="str">
        <f>(B146-1)*2&amp;" kamper"</f>
        <v>16 kamper</v>
      </c>
      <c r="D159" s="154" t="str">
        <f>(D146-1)*2&amp;" Kamper"</f>
        <v>18 Kamper</v>
      </c>
      <c r="E159" s="165"/>
      <c r="G159" s="165"/>
      <c r="H159" s="136" t="str">
        <f>(H146-1)*2&amp;" kamper"</f>
        <v>16 kamper</v>
      </c>
      <c r="I159" s="131"/>
    </row>
    <row r="160" spans="2:11" x14ac:dyDescent="0.3">
      <c r="E160" s="165"/>
      <c r="G160" s="165"/>
      <c r="I160" s="131"/>
      <c r="K160" s="131"/>
    </row>
    <row r="161" spans="1:17" x14ac:dyDescent="0.3">
      <c r="E161" s="165"/>
      <c r="G161" s="165"/>
      <c r="I161" s="131"/>
      <c r="K161" s="131"/>
    </row>
    <row r="162" spans="1:17" ht="21" x14ac:dyDescent="0.4">
      <c r="A162" s="117"/>
      <c r="B162" s="118" t="s">
        <v>485</v>
      </c>
      <c r="C162" s="117"/>
      <c r="D162" s="119">
        <f>B164</f>
        <v>10</v>
      </c>
      <c r="E162" s="119" t="s">
        <v>1</v>
      </c>
      <c r="F162" s="117"/>
      <c r="G162" s="117"/>
      <c r="H162" s="117"/>
      <c r="I162" s="117"/>
      <c r="J162" s="117"/>
      <c r="K162" s="117"/>
      <c r="L162" s="117"/>
      <c r="M162" s="117"/>
      <c r="N162" s="117"/>
    </row>
    <row r="163" spans="1:17" x14ac:dyDescent="0.3">
      <c r="E163" s="165"/>
      <c r="G163" s="165"/>
    </row>
    <row r="164" spans="1:17" x14ac:dyDescent="0.3">
      <c r="B164" s="123">
        <f>COUNTA(B166:B175)</f>
        <v>10</v>
      </c>
      <c r="G164" s="167"/>
      <c r="I164" s="168"/>
      <c r="K164" s="131"/>
      <c r="Q164" s="169"/>
    </row>
    <row r="165" spans="1:17" x14ac:dyDescent="0.3">
      <c r="B165" s="124" t="s">
        <v>475</v>
      </c>
    </row>
    <row r="166" spans="1:17" x14ac:dyDescent="0.3">
      <c r="B166" s="162" t="s">
        <v>60</v>
      </c>
    </row>
    <row r="167" spans="1:17" x14ac:dyDescent="0.3">
      <c r="B167" s="162" t="s">
        <v>10</v>
      </c>
    </row>
    <row r="168" spans="1:17" x14ac:dyDescent="0.3">
      <c r="B168" s="162" t="s">
        <v>319</v>
      </c>
      <c r="H168" s="137"/>
    </row>
    <row r="169" spans="1:17" x14ac:dyDescent="0.3">
      <c r="B169" s="162" t="s">
        <v>27</v>
      </c>
      <c r="D169" s="131"/>
      <c r="H169" s="137"/>
    </row>
    <row r="170" spans="1:17" x14ac:dyDescent="0.3">
      <c r="B170" s="162" t="s">
        <v>114</v>
      </c>
      <c r="H170" s="137"/>
    </row>
    <row r="171" spans="1:17" x14ac:dyDescent="0.3">
      <c r="B171" s="162" t="s">
        <v>320</v>
      </c>
      <c r="H171" s="137"/>
    </row>
    <row r="172" spans="1:17" x14ac:dyDescent="0.3">
      <c r="B172" s="162" t="s">
        <v>321</v>
      </c>
      <c r="H172" s="137"/>
    </row>
    <row r="173" spans="1:17" x14ac:dyDescent="0.3">
      <c r="B173" s="162" t="s">
        <v>76</v>
      </c>
      <c r="C173" s="169"/>
      <c r="H173" s="137"/>
    </row>
    <row r="174" spans="1:17" x14ac:dyDescent="0.3">
      <c r="B174" s="162" t="s">
        <v>25</v>
      </c>
      <c r="H174" s="137"/>
    </row>
    <row r="175" spans="1:17" x14ac:dyDescent="0.3">
      <c r="B175" s="162" t="s">
        <v>15</v>
      </c>
      <c r="H175" s="137"/>
    </row>
    <row r="176" spans="1:17" x14ac:dyDescent="0.3">
      <c r="B176" s="132" t="str">
        <f>B164&amp;" lag - Dobbel Serie"</f>
        <v>10 lag - Dobbel Serie</v>
      </c>
      <c r="H176" s="137"/>
    </row>
    <row r="177" spans="1:19" x14ac:dyDescent="0.3">
      <c r="B177" s="132" t="str">
        <f>(B164-1)*2&amp;" Kamper"</f>
        <v>18 Kamper</v>
      </c>
    </row>
    <row r="179" spans="1:19" x14ac:dyDescent="0.3">
      <c r="S179" s="131"/>
    </row>
    <row r="180" spans="1:19" ht="21" x14ac:dyDescent="0.4">
      <c r="A180" s="117"/>
      <c r="B180" s="118" t="s">
        <v>486</v>
      </c>
      <c r="C180" s="117"/>
      <c r="D180" s="119">
        <f>B183+J183+H183</f>
        <v>25</v>
      </c>
      <c r="E180" s="119" t="s">
        <v>1</v>
      </c>
      <c r="F180" s="117"/>
      <c r="G180" s="117"/>
      <c r="H180" s="117"/>
      <c r="I180" s="117"/>
      <c r="J180" s="117"/>
      <c r="K180" s="117"/>
      <c r="L180" s="117"/>
      <c r="M180" s="117"/>
      <c r="N180" s="117"/>
    </row>
    <row r="182" spans="1:19" x14ac:dyDescent="0.3">
      <c r="H182" s="169" t="s">
        <v>292</v>
      </c>
      <c r="I182" s="169"/>
      <c r="J182" s="169" t="s">
        <v>302</v>
      </c>
    </row>
    <row r="183" spans="1:19" x14ac:dyDescent="0.3">
      <c r="B183" s="123">
        <f>COUNTA(B185:B193)</f>
        <v>9</v>
      </c>
      <c r="H183" s="123">
        <f>COUNTA(H185:H193)</f>
        <v>8</v>
      </c>
      <c r="J183" s="123">
        <f>COUNTA(J185:J193)</f>
        <v>8</v>
      </c>
    </row>
    <row r="184" spans="1:19" x14ac:dyDescent="0.3">
      <c r="B184" s="156" t="s">
        <v>484</v>
      </c>
      <c r="H184" s="156" t="s">
        <v>481</v>
      </c>
      <c r="J184" s="156" t="s">
        <v>481</v>
      </c>
    </row>
    <row r="185" spans="1:19" x14ac:dyDescent="0.3">
      <c r="B185" s="160" t="s">
        <v>60</v>
      </c>
      <c r="H185" s="171" t="s">
        <v>322</v>
      </c>
      <c r="J185" s="171" t="s">
        <v>322</v>
      </c>
    </row>
    <row r="186" spans="1:19" x14ac:dyDescent="0.3">
      <c r="B186" s="160" t="s">
        <v>10</v>
      </c>
      <c r="H186" s="127" t="s">
        <v>323</v>
      </c>
      <c r="J186" s="127" t="s">
        <v>323</v>
      </c>
    </row>
    <row r="187" spans="1:19" x14ac:dyDescent="0.3">
      <c r="B187" s="160" t="s">
        <v>13</v>
      </c>
      <c r="H187" s="127" t="s">
        <v>11</v>
      </c>
      <c r="J187" s="127" t="s">
        <v>11</v>
      </c>
    </row>
    <row r="188" spans="1:19" x14ac:dyDescent="0.3">
      <c r="B188" s="160" t="s">
        <v>320</v>
      </c>
      <c r="H188" s="127" t="s">
        <v>23</v>
      </c>
      <c r="J188" s="127" t="s">
        <v>23</v>
      </c>
    </row>
    <row r="189" spans="1:19" x14ac:dyDescent="0.3">
      <c r="B189" s="172" t="s">
        <v>461</v>
      </c>
      <c r="H189" s="127" t="s">
        <v>227</v>
      </c>
      <c r="J189" s="127" t="s">
        <v>227</v>
      </c>
    </row>
    <row r="190" spans="1:19" x14ac:dyDescent="0.3">
      <c r="B190" s="172" t="s">
        <v>209</v>
      </c>
      <c r="H190" s="127" t="s">
        <v>226</v>
      </c>
      <c r="J190" s="127" t="s">
        <v>226</v>
      </c>
    </row>
    <row r="191" spans="1:19" x14ac:dyDescent="0.3">
      <c r="B191" s="172" t="s">
        <v>74</v>
      </c>
      <c r="H191" s="171" t="s">
        <v>133</v>
      </c>
      <c r="J191" s="171" t="s">
        <v>133</v>
      </c>
    </row>
    <row r="192" spans="1:19" x14ac:dyDescent="0.3">
      <c r="B192" s="172" t="s">
        <v>25</v>
      </c>
      <c r="H192" s="171" t="s">
        <v>170</v>
      </c>
      <c r="J192" s="171" t="s">
        <v>170</v>
      </c>
    </row>
    <row r="193" spans="1:14" x14ac:dyDescent="0.3">
      <c r="B193" s="172" t="s">
        <v>138</v>
      </c>
      <c r="H193" s="184"/>
      <c r="J193" s="184"/>
    </row>
    <row r="194" spans="1:14" x14ac:dyDescent="0.3">
      <c r="B194" s="150" t="str">
        <f>B183&amp;" lag - Dobbel serie"</f>
        <v>9 lag - Dobbel serie</v>
      </c>
      <c r="H194" s="185" t="str">
        <f>H183&amp;" lag - Dobbel serie"</f>
        <v>8 lag - Dobbel serie</v>
      </c>
      <c r="J194" s="185" t="str">
        <f>J183&amp;" lag - Trippel serie"</f>
        <v>8 lag - Trippel serie</v>
      </c>
    </row>
    <row r="195" spans="1:14" x14ac:dyDescent="0.3">
      <c r="B195" s="132" t="str">
        <f>(B183-1)*2&amp;" kamper"</f>
        <v>16 kamper</v>
      </c>
      <c r="H195" s="154" t="str">
        <f>(H183-1)*2&amp;" kamper"</f>
        <v>14 kamper</v>
      </c>
      <c r="J195" s="154" t="str">
        <f>(J183-1)*3&amp;" kamper"</f>
        <v>21 kamper</v>
      </c>
    </row>
    <row r="197" spans="1:14" x14ac:dyDescent="0.3">
      <c r="F197" s="169"/>
    </row>
    <row r="199" spans="1:14" ht="21" x14ac:dyDescent="0.4">
      <c r="A199" s="117"/>
      <c r="B199" s="118" t="s">
        <v>324</v>
      </c>
      <c r="C199" s="117"/>
      <c r="D199" s="117"/>
      <c r="E199" s="117"/>
      <c r="F199" s="118" t="s">
        <v>325</v>
      </c>
      <c r="G199" s="117"/>
      <c r="H199" s="117"/>
      <c r="I199" s="117"/>
      <c r="J199" s="118" t="s">
        <v>326</v>
      </c>
      <c r="K199" s="117"/>
      <c r="L199" s="117"/>
      <c r="M199" s="7">
        <f>F201</f>
        <v>9</v>
      </c>
      <c r="N199" s="119" t="s">
        <v>264</v>
      </c>
    </row>
    <row r="201" spans="1:14" x14ac:dyDescent="0.3">
      <c r="F201" s="123">
        <f>COUNTA(F203:F212)</f>
        <v>9</v>
      </c>
    </row>
    <row r="202" spans="1:14" x14ac:dyDescent="0.3">
      <c r="F202" s="156" t="s">
        <v>327</v>
      </c>
      <c r="J202" s="169"/>
    </row>
    <row r="203" spans="1:14" x14ac:dyDescent="0.3">
      <c r="F203" s="160" t="s">
        <v>10</v>
      </c>
    </row>
    <row r="204" spans="1:14" x14ac:dyDescent="0.3">
      <c r="F204" s="160" t="s">
        <v>73</v>
      </c>
    </row>
    <row r="205" spans="1:14" x14ac:dyDescent="0.3">
      <c r="F205" s="142" t="s">
        <v>74</v>
      </c>
    </row>
    <row r="206" spans="1:14" x14ac:dyDescent="0.3">
      <c r="F206" s="160" t="s">
        <v>328</v>
      </c>
    </row>
    <row r="207" spans="1:14" x14ac:dyDescent="0.3">
      <c r="F207" s="160" t="s">
        <v>329</v>
      </c>
    </row>
    <row r="208" spans="1:14" x14ac:dyDescent="0.3">
      <c r="F208" s="164" t="s">
        <v>227</v>
      </c>
      <c r="H208" s="169"/>
    </row>
    <row r="209" spans="6:6" x14ac:dyDescent="0.3">
      <c r="F209" s="160" t="s">
        <v>25</v>
      </c>
    </row>
    <row r="210" spans="6:6" x14ac:dyDescent="0.3">
      <c r="F210" s="160" t="s">
        <v>138</v>
      </c>
    </row>
    <row r="211" spans="6:6" x14ac:dyDescent="0.3">
      <c r="F211" s="160" t="s">
        <v>140</v>
      </c>
    </row>
    <row r="212" spans="6:6" x14ac:dyDescent="0.3">
      <c r="F212" s="160"/>
    </row>
    <row r="213" spans="6:6" x14ac:dyDescent="0.3">
      <c r="F213" s="150" t="str">
        <f>F201&amp;" lag - Dobbel serie"</f>
        <v>9 lag - Dobbel serie</v>
      </c>
    </row>
    <row r="214" spans="6:6" x14ac:dyDescent="0.3">
      <c r="F214" s="132" t="str">
        <f>(F201-1)*2&amp;" kamper"</f>
        <v>16 kamper</v>
      </c>
    </row>
  </sheetData>
  <sortState ref="H95:H108">
    <sortCondition ref="H95:H108"/>
  </sortState>
  <phoneticPr fontId="8" type="noConversion"/>
  <pageMargins left="0.7" right="0.7" top="0.75" bottom="0.75" header="0.3" footer="0.3"/>
  <pageSetup paperSize="9" scale="54" orientation="landscape" r:id="rId1"/>
  <headerFooter>
    <oddHeader>&amp;LGutter&amp;CPuljeoppsett Sesongen 2016/2017_x000D_Høringsforslag - frist 22.mai for innspill&amp;RNHF Region Vest</oddHeader>
    <oddFooter>&amp;L13.mai 2016&amp;R&amp;P av &amp;N</oddFooter>
  </headerFooter>
  <rowBreaks count="5" manualBreakCount="5">
    <brk id="32" max="16383" man="1"/>
    <brk id="59" max="16383" man="1"/>
    <brk id="142" max="16383" man="1"/>
    <brk id="179" max="16383" man="1"/>
    <brk id="217" max="16383" man="1"/>
  </rowBreaks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3"/>
  <sheetViews>
    <sheetView zoomScale="90" zoomScaleNormal="90" zoomScalePageLayoutView="90" workbookViewId="0">
      <selection activeCell="F14" sqref="F14"/>
    </sheetView>
  </sheetViews>
  <sheetFormatPr baseColWidth="10" defaultColWidth="11.44140625" defaultRowHeight="14.4" x14ac:dyDescent="0.3"/>
  <cols>
    <col min="1" max="1" width="3.88671875" customWidth="1"/>
    <col min="2" max="2" width="23.33203125" customWidth="1"/>
    <col min="3" max="3" width="3.88671875" customWidth="1"/>
    <col min="4" max="4" width="23.33203125" customWidth="1"/>
  </cols>
  <sheetData>
    <row r="2" spans="1:5" ht="21" x14ac:dyDescent="0.4">
      <c r="A2" s="5"/>
      <c r="B2" s="6" t="s">
        <v>330</v>
      </c>
      <c r="C2" s="5"/>
      <c r="D2" s="5"/>
      <c r="E2" s="5"/>
    </row>
    <row r="3" spans="1:5" x14ac:dyDescent="0.3">
      <c r="A3" s="3"/>
      <c r="B3" s="3"/>
      <c r="C3" s="3"/>
      <c r="D3" s="3"/>
      <c r="E3" s="3"/>
    </row>
    <row r="4" spans="1:5" x14ac:dyDescent="0.3">
      <c r="A4" s="3"/>
      <c r="B4" s="10">
        <f>COUNTA(B6:B13)</f>
        <v>0</v>
      </c>
      <c r="C4" s="10"/>
      <c r="D4" s="10">
        <f>COUNTA(D6:D13)</f>
        <v>0</v>
      </c>
      <c r="E4" s="3"/>
    </row>
    <row r="5" spans="1:5" x14ac:dyDescent="0.3">
      <c r="A5" s="3"/>
      <c r="B5" s="12" t="s">
        <v>331</v>
      </c>
      <c r="C5" s="4"/>
      <c r="D5" s="12" t="s">
        <v>332</v>
      </c>
      <c r="E5" s="3"/>
    </row>
    <row r="6" spans="1:5" x14ac:dyDescent="0.3">
      <c r="A6" s="3"/>
      <c r="B6" s="17"/>
      <c r="C6" s="21"/>
      <c r="D6" s="17"/>
      <c r="E6" s="3"/>
    </row>
    <row r="7" spans="1:5" x14ac:dyDescent="0.3">
      <c r="A7" s="3"/>
      <c r="B7" s="17"/>
      <c r="C7" s="21"/>
      <c r="D7" s="17"/>
      <c r="E7" s="3"/>
    </row>
    <row r="8" spans="1:5" x14ac:dyDescent="0.3">
      <c r="A8" s="3"/>
      <c r="B8" s="17"/>
      <c r="C8" s="21"/>
      <c r="D8" s="17"/>
      <c r="E8" s="3"/>
    </row>
    <row r="9" spans="1:5" x14ac:dyDescent="0.3">
      <c r="A9" s="3"/>
      <c r="B9" s="17"/>
      <c r="C9" s="21"/>
      <c r="D9" s="17"/>
      <c r="E9" s="3"/>
    </row>
    <row r="10" spans="1:5" x14ac:dyDescent="0.3">
      <c r="A10" s="3"/>
      <c r="B10" s="17"/>
      <c r="C10" s="21"/>
      <c r="D10" s="17"/>
      <c r="E10" s="3"/>
    </row>
    <row r="11" spans="1:5" x14ac:dyDescent="0.3">
      <c r="A11" s="3"/>
      <c r="B11" s="17"/>
      <c r="C11" s="21"/>
      <c r="D11" s="17"/>
      <c r="E11" s="3"/>
    </row>
    <row r="12" spans="1:5" x14ac:dyDescent="0.3">
      <c r="A12" s="3"/>
      <c r="B12" s="22"/>
      <c r="C12" s="21"/>
      <c r="D12" s="17"/>
      <c r="E12" s="3"/>
    </row>
    <row r="13" spans="1:5" x14ac:dyDescent="0.3">
      <c r="A13" s="3"/>
      <c r="B13" s="23"/>
      <c r="C13" s="21"/>
      <c r="D13" s="23"/>
      <c r="E13" s="3"/>
    </row>
    <row r="14" spans="1:5" x14ac:dyDescent="0.3">
      <c r="A14" s="3"/>
      <c r="B14" s="16" t="str">
        <f>B4&amp;" lag - aktivitetsserie"</f>
        <v>0 lag - aktivitetsserie</v>
      </c>
      <c r="C14" s="3"/>
      <c r="D14" s="16" t="str">
        <f>D4&amp;" lag - aktivitetsserie"</f>
        <v>0 lag - aktivitetsserie</v>
      </c>
      <c r="E14" s="3"/>
    </row>
    <row r="15" spans="1:5" x14ac:dyDescent="0.3">
      <c r="A15" s="3"/>
      <c r="B15" s="16" t="s">
        <v>333</v>
      </c>
      <c r="C15" s="3"/>
      <c r="D15" s="16" t="s">
        <v>333</v>
      </c>
      <c r="E15" s="3"/>
    </row>
    <row r="16" spans="1:5" x14ac:dyDescent="0.3">
      <c r="A16" s="3"/>
      <c r="B16" s="3"/>
      <c r="C16" s="3"/>
      <c r="D16" s="3"/>
      <c r="E16" s="3"/>
    </row>
    <row r="17" spans="1:5" x14ac:dyDescent="0.3">
      <c r="A17" s="3"/>
      <c r="B17" s="3" t="s">
        <v>334</v>
      </c>
      <c r="C17" s="3"/>
      <c r="D17" s="3"/>
      <c r="E17" s="3"/>
    </row>
    <row r="18" spans="1:5" x14ac:dyDescent="0.3">
      <c r="A18" s="3"/>
      <c r="B18" s="3"/>
      <c r="C18" s="3"/>
      <c r="D18" s="3"/>
      <c r="E18" s="3"/>
    </row>
    <row r="19" spans="1:5" x14ac:dyDescent="0.3">
      <c r="A19" s="3"/>
      <c r="B19" s="3"/>
      <c r="C19" s="3"/>
      <c r="D19" s="3"/>
      <c r="E19" s="3"/>
    </row>
    <row r="20" spans="1:5" x14ac:dyDescent="0.3">
      <c r="A20" s="3"/>
      <c r="B20" s="3"/>
      <c r="C20" s="3"/>
      <c r="D20" s="3"/>
      <c r="E20" s="3"/>
    </row>
    <row r="21" spans="1:5" x14ac:dyDescent="0.3">
      <c r="A21" s="3"/>
      <c r="B21" s="3"/>
      <c r="C21" s="3"/>
      <c r="D21" s="3"/>
      <c r="E21" s="3"/>
    </row>
    <row r="22" spans="1:5" x14ac:dyDescent="0.3">
      <c r="A22" s="3"/>
      <c r="B22" s="3"/>
      <c r="C22" s="3"/>
      <c r="D22" s="3"/>
      <c r="E22" s="3"/>
    </row>
    <row r="23" spans="1:5" x14ac:dyDescent="0.3">
      <c r="A23" s="3"/>
      <c r="B23" s="3"/>
      <c r="C23" s="3"/>
      <c r="D23" s="3"/>
      <c r="E23" s="3"/>
    </row>
  </sheetData>
  <sortState ref="D6:D12">
    <sortCondition ref="D6"/>
  </sortState>
  <phoneticPr fontId="8" type="noConversion"/>
  <pageMargins left="0.7" right="0.7" top="0.75" bottom="0.75" header="0.3" footer="0.3"/>
  <pageSetup paperSize="9" orientation="portrait" horizontalDpi="0" verticalDpi="0"/>
  <headerFooter>
    <oddHeader>&amp;LGullserien (HU)&amp;CPuljeoppsett Sesongen 2016/2017_x000D_Høringsforslag - frist 22.mai for innspill&amp;RNHF Region Vest</oddHeader>
    <oddFooter>&amp;L13.mai 2016&amp;R&amp;P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2">
    <pageSetUpPr fitToPage="1"/>
  </sheetPr>
  <dimension ref="A2:J54"/>
  <sheetViews>
    <sheetView zoomScale="82" zoomScaleNormal="82" zoomScalePageLayoutView="90" workbookViewId="0">
      <selection activeCell="D53" sqref="D53"/>
    </sheetView>
  </sheetViews>
  <sheetFormatPr baseColWidth="10" defaultColWidth="11.44140625" defaultRowHeight="14.4" x14ac:dyDescent="0.3"/>
  <cols>
    <col min="1" max="1" width="3.88671875" customWidth="1"/>
    <col min="2" max="2" width="23.33203125" customWidth="1"/>
    <col min="3" max="3" width="3.88671875" customWidth="1"/>
    <col min="4" max="4" width="23.33203125" customWidth="1"/>
    <col min="5" max="5" width="3.88671875" customWidth="1"/>
    <col min="6" max="6" width="23.33203125" customWidth="1"/>
    <col min="7" max="7" width="3.88671875" customWidth="1"/>
    <col min="8" max="8" width="23.33203125" customWidth="1"/>
    <col min="9" max="9" width="3.88671875" customWidth="1"/>
  </cols>
  <sheetData>
    <row r="2" spans="1:9" ht="21" x14ac:dyDescent="0.4">
      <c r="A2" s="5"/>
      <c r="B2" s="6" t="s">
        <v>335</v>
      </c>
      <c r="C2" s="5"/>
      <c r="D2" s="7">
        <f>B4+F4+H4+B22+B39+D39+F39+D22</f>
        <v>85</v>
      </c>
      <c r="E2" s="7" t="s">
        <v>336</v>
      </c>
      <c r="F2" s="5"/>
      <c r="G2" s="5"/>
      <c r="H2" s="5"/>
      <c r="I2" s="5"/>
    </row>
    <row r="4" spans="1:9" x14ac:dyDescent="0.3">
      <c r="B4" s="10">
        <f>COUNTA(B6:B17)</f>
        <v>10</v>
      </c>
      <c r="C4" s="3"/>
      <c r="F4" s="10">
        <f>COUNTA(F6:F17)</f>
        <v>10</v>
      </c>
      <c r="G4" s="3"/>
      <c r="H4" s="10">
        <f>COUNTA(H6:H17)</f>
        <v>12</v>
      </c>
    </row>
    <row r="5" spans="1:9" x14ac:dyDescent="0.3">
      <c r="B5" s="9" t="s">
        <v>337</v>
      </c>
      <c r="C5" s="3"/>
      <c r="F5" s="12" t="s">
        <v>338</v>
      </c>
      <c r="G5" s="3"/>
      <c r="H5" s="12" t="s">
        <v>339</v>
      </c>
    </row>
    <row r="6" spans="1:9" x14ac:dyDescent="0.3">
      <c r="B6" s="22" t="s">
        <v>10</v>
      </c>
      <c r="C6" s="21"/>
      <c r="F6" s="2" t="s">
        <v>81</v>
      </c>
      <c r="G6" s="21"/>
      <c r="H6" s="8" t="s">
        <v>32</v>
      </c>
    </row>
    <row r="7" spans="1:9" x14ac:dyDescent="0.3">
      <c r="B7" s="22" t="s">
        <v>340</v>
      </c>
      <c r="C7" s="21"/>
      <c r="F7" s="22" t="s">
        <v>89</v>
      </c>
      <c r="G7" s="21"/>
      <c r="H7" s="13" t="s">
        <v>11</v>
      </c>
    </row>
    <row r="8" spans="1:9" x14ac:dyDescent="0.3">
      <c r="B8" s="28" t="s">
        <v>133</v>
      </c>
      <c r="C8" s="21"/>
      <c r="F8" s="22" t="s">
        <v>13</v>
      </c>
      <c r="G8" s="21"/>
      <c r="H8" s="13" t="s">
        <v>170</v>
      </c>
    </row>
    <row r="9" spans="1:9" x14ac:dyDescent="0.3">
      <c r="B9" s="22" t="s">
        <v>28</v>
      </c>
      <c r="C9" s="21"/>
      <c r="F9" s="22" t="s">
        <v>130</v>
      </c>
      <c r="G9" s="21"/>
      <c r="H9" s="13" t="s">
        <v>23</v>
      </c>
    </row>
    <row r="10" spans="1:9" x14ac:dyDescent="0.3">
      <c r="B10" s="28" t="s">
        <v>227</v>
      </c>
      <c r="C10" s="21"/>
      <c r="F10" s="22" t="s">
        <v>30</v>
      </c>
      <c r="G10" s="21"/>
      <c r="H10" s="13" t="s">
        <v>41</v>
      </c>
    </row>
    <row r="11" spans="1:9" x14ac:dyDescent="0.3">
      <c r="B11" s="28" t="s">
        <v>53</v>
      </c>
      <c r="C11" s="21"/>
      <c r="F11" s="22" t="s">
        <v>110</v>
      </c>
      <c r="G11" s="21"/>
      <c r="H11" s="13" t="s">
        <v>227</v>
      </c>
    </row>
    <row r="12" spans="1:9" x14ac:dyDescent="0.3">
      <c r="B12" s="22" t="s">
        <v>341</v>
      </c>
      <c r="C12" s="21"/>
      <c r="F12" s="22" t="s">
        <v>345</v>
      </c>
      <c r="G12" s="21"/>
      <c r="H12" s="13" t="s">
        <v>17</v>
      </c>
    </row>
    <row r="13" spans="1:9" x14ac:dyDescent="0.3">
      <c r="B13" s="22" t="s">
        <v>344</v>
      </c>
      <c r="C13" s="21"/>
      <c r="F13" s="22" t="s">
        <v>67</v>
      </c>
      <c r="G13" s="21"/>
      <c r="H13" s="13" t="s">
        <v>343</v>
      </c>
    </row>
    <row r="14" spans="1:9" x14ac:dyDescent="0.3">
      <c r="B14" s="28" t="s">
        <v>62</v>
      </c>
      <c r="C14" s="21"/>
      <c r="F14" s="22" t="s">
        <v>121</v>
      </c>
      <c r="G14" s="21"/>
      <c r="H14" s="13" t="s">
        <v>68</v>
      </c>
    </row>
    <row r="15" spans="1:9" x14ac:dyDescent="0.3">
      <c r="B15" s="22" t="s">
        <v>172</v>
      </c>
      <c r="C15" s="21"/>
      <c r="F15" s="22" t="s">
        <v>122</v>
      </c>
      <c r="G15" s="21"/>
      <c r="H15" s="13" t="s">
        <v>145</v>
      </c>
    </row>
    <row r="16" spans="1:9" x14ac:dyDescent="0.3">
      <c r="B16" s="116"/>
      <c r="C16" s="21"/>
      <c r="F16" s="22"/>
      <c r="G16" s="21"/>
      <c r="H16" s="13" t="s">
        <v>342</v>
      </c>
    </row>
    <row r="17" spans="2:10" x14ac:dyDescent="0.3">
      <c r="B17" s="116"/>
      <c r="C17" s="21"/>
      <c r="F17" s="22"/>
      <c r="G17" s="21"/>
      <c r="H17" s="13" t="s">
        <v>137</v>
      </c>
    </row>
    <row r="18" spans="2:10" x14ac:dyDescent="0.3">
      <c r="B18" s="25" t="str">
        <f>B4&amp;" lag - Dobbel serie"</f>
        <v>10 lag - Dobbel serie</v>
      </c>
      <c r="C18" s="3"/>
      <c r="F18" s="14" t="str">
        <f>F4&amp;" lag - Dobbel serie"</f>
        <v>10 lag - Dobbel serie</v>
      </c>
      <c r="G18" s="3"/>
      <c r="H18" s="14" t="str">
        <f>H4&amp;" lag - Dobbel serie"</f>
        <v>12 lag - Dobbel serie</v>
      </c>
      <c r="I18" s="1"/>
      <c r="J18" s="1"/>
    </row>
    <row r="19" spans="2:10" x14ac:dyDescent="0.3">
      <c r="B19" s="26" t="str">
        <f>(B4-1)*2&amp;" kamper"</f>
        <v>18 kamper</v>
      </c>
      <c r="C19" s="3"/>
      <c r="F19" s="15" t="str">
        <f>(F4-1)*2&amp;" kamper"</f>
        <v>18 kamper</v>
      </c>
      <c r="G19" s="3"/>
      <c r="H19" s="15" t="str">
        <f>(H4-1)*2&amp;" kamper"</f>
        <v>22 kamper</v>
      </c>
      <c r="I19" s="1"/>
      <c r="J19" s="1"/>
    </row>
    <row r="20" spans="2:10" x14ac:dyDescent="0.3">
      <c r="B20" s="3"/>
      <c r="C20" s="3"/>
      <c r="D20" s="3"/>
      <c r="E20" s="3"/>
      <c r="G20" s="3"/>
      <c r="I20" s="1"/>
      <c r="J20" s="1"/>
    </row>
    <row r="21" spans="2:10" x14ac:dyDescent="0.3">
      <c r="B21" s="3"/>
      <c r="C21" s="3"/>
      <c r="D21" s="3"/>
      <c r="E21" s="3"/>
      <c r="G21" s="3"/>
      <c r="I21" s="1"/>
      <c r="J21" s="1"/>
    </row>
    <row r="22" spans="2:10" x14ac:dyDescent="0.3">
      <c r="B22" s="10">
        <f>COUNTA(B24:B34)</f>
        <v>10</v>
      </c>
      <c r="C22" s="3"/>
      <c r="D22" s="10">
        <f>COUNTA(D24:D34)</f>
        <v>10</v>
      </c>
      <c r="I22" s="1"/>
      <c r="J22" s="1"/>
    </row>
    <row r="23" spans="2:10" x14ac:dyDescent="0.3">
      <c r="B23" s="12" t="s">
        <v>346</v>
      </c>
      <c r="C23" s="3"/>
      <c r="D23" s="12" t="s">
        <v>347</v>
      </c>
      <c r="I23" s="1"/>
      <c r="J23" s="1"/>
    </row>
    <row r="24" spans="2:10" x14ac:dyDescent="0.3">
      <c r="B24" s="22" t="s">
        <v>352</v>
      </c>
      <c r="C24" s="3"/>
      <c r="D24" s="2" t="s">
        <v>4</v>
      </c>
      <c r="I24" s="1"/>
      <c r="J24" s="1"/>
    </row>
    <row r="25" spans="2:10" x14ac:dyDescent="0.3">
      <c r="B25" s="22" t="s">
        <v>15</v>
      </c>
      <c r="C25" s="3"/>
      <c r="D25" s="2" t="s">
        <v>19</v>
      </c>
      <c r="I25" s="1"/>
      <c r="J25" s="1"/>
    </row>
    <row r="26" spans="2:10" x14ac:dyDescent="0.3">
      <c r="B26" s="22" t="s">
        <v>97</v>
      </c>
      <c r="C26" s="3"/>
      <c r="D26" s="2" t="s">
        <v>350</v>
      </c>
    </row>
    <row r="27" spans="2:10" x14ac:dyDescent="0.3">
      <c r="B27" s="22" t="s">
        <v>195</v>
      </c>
      <c r="C27" s="3"/>
      <c r="D27" s="2" t="s">
        <v>349</v>
      </c>
    </row>
    <row r="28" spans="2:10" x14ac:dyDescent="0.3">
      <c r="B28" s="22" t="s">
        <v>39</v>
      </c>
      <c r="C28" s="3"/>
      <c r="D28" s="2" t="s">
        <v>98</v>
      </c>
    </row>
    <row r="29" spans="2:10" x14ac:dyDescent="0.3">
      <c r="B29" s="22" t="s">
        <v>43</v>
      </c>
      <c r="C29" s="3"/>
      <c r="D29" s="2" t="s">
        <v>189</v>
      </c>
    </row>
    <row r="30" spans="2:10" x14ac:dyDescent="0.3">
      <c r="B30" s="22" t="s">
        <v>351</v>
      </c>
      <c r="C30" s="3"/>
      <c r="D30" s="2" t="s">
        <v>120</v>
      </c>
    </row>
    <row r="31" spans="2:10" x14ac:dyDescent="0.3">
      <c r="B31" s="22" t="s">
        <v>45</v>
      </c>
      <c r="C31" s="3"/>
      <c r="D31" s="2" t="s">
        <v>196</v>
      </c>
    </row>
    <row r="32" spans="2:10" x14ac:dyDescent="0.3">
      <c r="B32" s="22" t="s">
        <v>348</v>
      </c>
      <c r="C32" s="3"/>
      <c r="D32" s="2" t="s">
        <v>188</v>
      </c>
    </row>
    <row r="33" spans="2:6" x14ac:dyDescent="0.3">
      <c r="B33" s="22" t="s">
        <v>63</v>
      </c>
      <c r="C33" s="3"/>
      <c r="D33" s="2" t="s">
        <v>75</v>
      </c>
    </row>
    <row r="34" spans="2:6" x14ac:dyDescent="0.3">
      <c r="B34" s="2"/>
      <c r="C34" s="3"/>
      <c r="D34" s="2"/>
    </row>
    <row r="35" spans="2:6" x14ac:dyDescent="0.3">
      <c r="B35" s="14" t="str">
        <f>B22&amp;" lag - Dobbel serie"</f>
        <v>10 lag - Dobbel serie</v>
      </c>
      <c r="C35" s="3"/>
      <c r="D35" s="14" t="str">
        <f>D22&amp;" lag - Dobbel serie"</f>
        <v>10 lag - Dobbel serie</v>
      </c>
    </row>
    <row r="36" spans="2:6" x14ac:dyDescent="0.3">
      <c r="B36" s="15" t="str">
        <f>(B22-1)*2&amp;" kamper"</f>
        <v>18 kamper</v>
      </c>
      <c r="C36" s="3"/>
      <c r="D36" s="15" t="str">
        <f>(D22-1)*2&amp;" kamper"</f>
        <v>18 kamper</v>
      </c>
    </row>
    <row r="37" spans="2:6" x14ac:dyDescent="0.3">
      <c r="B37" s="11"/>
      <c r="C37" s="3"/>
    </row>
    <row r="39" spans="2:6" x14ac:dyDescent="0.3">
      <c r="B39" s="10">
        <f>COUNTA(B41:B52)</f>
        <v>11</v>
      </c>
      <c r="C39" s="3"/>
      <c r="D39" s="10">
        <f>COUNTA(D41:D52)</f>
        <v>11</v>
      </c>
      <c r="E39" s="3"/>
      <c r="F39" s="10">
        <f>COUNTA(F41:F52)</f>
        <v>11</v>
      </c>
    </row>
    <row r="40" spans="2:6" x14ac:dyDescent="0.3">
      <c r="B40" s="12" t="s">
        <v>353</v>
      </c>
      <c r="C40" s="3"/>
      <c r="D40" s="12" t="s">
        <v>354</v>
      </c>
      <c r="E40" s="3"/>
      <c r="F40" s="12" t="s">
        <v>355</v>
      </c>
    </row>
    <row r="41" spans="2:6" x14ac:dyDescent="0.3">
      <c r="B41" s="2" t="s">
        <v>83</v>
      </c>
      <c r="C41" s="3"/>
      <c r="D41" s="2" t="s">
        <v>91</v>
      </c>
      <c r="E41" s="3"/>
      <c r="F41" s="2" t="s">
        <v>85</v>
      </c>
    </row>
    <row r="42" spans="2:6" x14ac:dyDescent="0.3">
      <c r="B42" s="2" t="s">
        <v>12</v>
      </c>
      <c r="C42" s="3"/>
      <c r="D42" s="2" t="s">
        <v>357</v>
      </c>
      <c r="E42" s="3"/>
      <c r="F42" s="2" t="s">
        <v>18</v>
      </c>
    </row>
    <row r="43" spans="2:6" x14ac:dyDescent="0.3">
      <c r="B43" s="2" t="s">
        <v>360</v>
      </c>
      <c r="C43" s="3"/>
      <c r="D43" s="2" t="s">
        <v>6</v>
      </c>
      <c r="E43" s="3"/>
      <c r="F43" s="2" t="s">
        <v>363</v>
      </c>
    </row>
    <row r="44" spans="2:6" x14ac:dyDescent="0.3">
      <c r="B44" s="2" t="s">
        <v>31</v>
      </c>
      <c r="C44" s="3"/>
      <c r="D44" s="2" t="s">
        <v>235</v>
      </c>
      <c r="E44" s="3"/>
      <c r="F44" s="2" t="s">
        <v>94</v>
      </c>
    </row>
    <row r="45" spans="2:6" x14ac:dyDescent="0.3">
      <c r="B45" s="2" t="s">
        <v>356</v>
      </c>
      <c r="C45" s="3"/>
      <c r="D45" s="2" t="s">
        <v>184</v>
      </c>
      <c r="E45" s="3"/>
      <c r="F45" s="2" t="s">
        <v>22</v>
      </c>
    </row>
    <row r="46" spans="2:6" x14ac:dyDescent="0.3">
      <c r="B46" s="2" t="s">
        <v>33</v>
      </c>
      <c r="C46" s="3"/>
      <c r="D46" s="2" t="s">
        <v>361</v>
      </c>
      <c r="E46" s="3"/>
      <c r="F46" s="2" t="s">
        <v>106</v>
      </c>
    </row>
    <row r="47" spans="2:6" x14ac:dyDescent="0.3">
      <c r="B47" s="2" t="s">
        <v>96</v>
      </c>
      <c r="C47" s="3"/>
      <c r="D47" s="2" t="s">
        <v>40</v>
      </c>
      <c r="E47" s="3"/>
      <c r="F47" s="2" t="s">
        <v>359</v>
      </c>
    </row>
    <row r="48" spans="2:6" x14ac:dyDescent="0.3">
      <c r="B48" s="2" t="s">
        <v>42</v>
      </c>
      <c r="C48" s="3"/>
      <c r="D48" s="2" t="s">
        <v>358</v>
      </c>
      <c r="E48" s="3"/>
      <c r="F48" s="22" t="s">
        <v>362</v>
      </c>
    </row>
    <row r="49" spans="2:6" x14ac:dyDescent="0.3">
      <c r="B49" s="2" t="s">
        <v>488</v>
      </c>
      <c r="C49" s="3"/>
      <c r="D49" s="2" t="s">
        <v>104</v>
      </c>
      <c r="E49" s="3"/>
      <c r="F49" s="2" t="s">
        <v>213</v>
      </c>
    </row>
    <row r="50" spans="2:6" x14ac:dyDescent="0.3">
      <c r="B50" s="2" t="s">
        <v>105</v>
      </c>
      <c r="C50" s="3"/>
      <c r="D50" s="2" t="s">
        <v>115</v>
      </c>
      <c r="E50" s="3"/>
      <c r="F50" s="2" t="s">
        <v>107</v>
      </c>
    </row>
    <row r="51" spans="2:6" x14ac:dyDescent="0.3">
      <c r="B51" s="2" t="s">
        <v>365</v>
      </c>
      <c r="C51" s="3"/>
      <c r="D51" s="2" t="s">
        <v>364</v>
      </c>
      <c r="E51" s="3"/>
      <c r="F51" s="2" t="s">
        <v>119</v>
      </c>
    </row>
    <row r="52" spans="2:6" x14ac:dyDescent="0.3">
      <c r="B52" s="2"/>
      <c r="C52" s="3"/>
      <c r="D52" s="2"/>
      <c r="E52" s="3"/>
      <c r="F52" s="2"/>
    </row>
    <row r="53" spans="2:6" x14ac:dyDescent="0.3">
      <c r="B53" s="14" t="str">
        <f>B39&amp;" lag - Dobbel serie"</f>
        <v>11 lag - Dobbel serie</v>
      </c>
      <c r="C53" s="3"/>
      <c r="D53" s="14" t="str">
        <f>D39&amp;" lag - Dobbel serie"</f>
        <v>11 lag - Dobbel serie</v>
      </c>
      <c r="E53" s="3"/>
      <c r="F53" s="14" t="str">
        <f>F39&amp;" lag - Dobbel serie"</f>
        <v>11 lag - Dobbel serie</v>
      </c>
    </row>
    <row r="54" spans="2:6" x14ac:dyDescent="0.3">
      <c r="B54" s="15" t="str">
        <f>(B39-1)*2&amp;" kamper"</f>
        <v>20 kamper</v>
      </c>
      <c r="C54" s="3"/>
      <c r="D54" s="15" t="str">
        <f>(D39-1)*2&amp;" kamper"</f>
        <v>20 kamper</v>
      </c>
      <c r="E54" s="3"/>
      <c r="F54" s="15" t="str">
        <f>(F39-1)*2&amp;" kamper"</f>
        <v>20 kamper</v>
      </c>
    </row>
  </sheetData>
  <sortState ref="F41:F51">
    <sortCondition ref="F41:F51"/>
  </sortState>
  <phoneticPr fontId="8" type="noConversion"/>
  <pageMargins left="0.7" right="0.7" top="0.75" bottom="0.75" header="0.3" footer="0.3"/>
  <pageSetup paperSize="9" scale="73" orientation="portrait" horizontalDpi="0" verticalDpi="0"/>
  <headerFooter>
    <oddHeader>&amp;LSenior Kvinner&amp;CPuljeoppsett Sesongen 2016/2017_x000D_Høringsforslag - frist 22.mai for innspill&amp;RNHF Region Vest</oddHeader>
    <oddFooter>&amp;L13.mai 2016&amp;R&amp;P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I27"/>
  <sheetViews>
    <sheetView zoomScale="81" zoomScaleNormal="81" zoomScalePageLayoutView="90" workbookViewId="0">
      <selection activeCell="B13" sqref="B13"/>
    </sheetView>
  </sheetViews>
  <sheetFormatPr baseColWidth="10" defaultColWidth="11.44140625" defaultRowHeight="14.4" x14ac:dyDescent="0.3"/>
  <cols>
    <col min="1" max="1" width="3.88671875" customWidth="1"/>
    <col min="2" max="2" width="23.33203125" customWidth="1"/>
    <col min="3" max="3" width="3.6640625" customWidth="1"/>
    <col min="4" max="4" width="23.44140625" customWidth="1"/>
    <col min="5" max="5" width="3.88671875" customWidth="1"/>
    <col min="6" max="6" width="23.33203125" customWidth="1"/>
    <col min="7" max="7" width="3.88671875" customWidth="1"/>
    <col min="8" max="8" width="23.33203125" customWidth="1"/>
    <col min="9" max="9" width="3.88671875" customWidth="1"/>
  </cols>
  <sheetData>
    <row r="2" spans="1:9" ht="21" x14ac:dyDescent="0.4">
      <c r="A2" s="5"/>
      <c r="B2" s="6" t="s">
        <v>366</v>
      </c>
      <c r="C2" s="5"/>
      <c r="D2" s="7">
        <f>B4+D4+F4</f>
        <v>38</v>
      </c>
      <c r="E2" s="7" t="s">
        <v>336</v>
      </c>
      <c r="F2" s="5"/>
      <c r="G2" s="5"/>
      <c r="H2" s="5"/>
      <c r="I2" s="5"/>
    </row>
    <row r="4" spans="1:9" x14ac:dyDescent="0.3">
      <c r="B4" s="10">
        <f>COUNTA(B6:B16)</f>
        <v>10</v>
      </c>
      <c r="C4" s="10"/>
      <c r="D4" s="10">
        <f>COUNTA(D6:D16)</f>
        <v>10</v>
      </c>
      <c r="E4" s="10"/>
      <c r="F4" s="10">
        <f>COUNTA(F6:F23)</f>
        <v>18</v>
      </c>
    </row>
    <row r="5" spans="1:9" x14ac:dyDescent="0.3">
      <c r="B5" s="9" t="s">
        <v>337</v>
      </c>
      <c r="C5" s="3"/>
      <c r="D5" s="12" t="s">
        <v>367</v>
      </c>
      <c r="E5" s="3"/>
      <c r="F5" s="12" t="s">
        <v>368</v>
      </c>
    </row>
    <row r="6" spans="1:9" x14ac:dyDescent="0.3">
      <c r="B6" s="2" t="s">
        <v>357</v>
      </c>
      <c r="C6" s="3"/>
      <c r="D6" s="2" t="s">
        <v>81</v>
      </c>
      <c r="E6" s="3"/>
      <c r="F6" s="22" t="s">
        <v>91</v>
      </c>
    </row>
    <row r="7" spans="1:9" x14ac:dyDescent="0.3">
      <c r="B7" s="2" t="s">
        <v>340</v>
      </c>
      <c r="C7" s="3"/>
      <c r="D7" s="22" t="s">
        <v>13</v>
      </c>
      <c r="E7" s="3"/>
      <c r="F7" s="22" t="s">
        <v>10</v>
      </c>
    </row>
    <row r="8" spans="1:9" x14ac:dyDescent="0.3">
      <c r="B8" s="28" t="s">
        <v>170</v>
      </c>
      <c r="C8" s="3"/>
      <c r="D8" s="2" t="s">
        <v>15</v>
      </c>
      <c r="E8" s="3"/>
      <c r="F8" s="22" t="s">
        <v>21</v>
      </c>
    </row>
    <row r="9" spans="1:9" x14ac:dyDescent="0.3">
      <c r="B9" s="28" t="s">
        <v>227</v>
      </c>
      <c r="C9" s="3"/>
      <c r="D9" s="28" t="s">
        <v>11</v>
      </c>
      <c r="E9" s="3"/>
      <c r="F9" s="22" t="s">
        <v>25</v>
      </c>
    </row>
    <row r="10" spans="1:9" x14ac:dyDescent="0.3">
      <c r="B10" s="2" t="s">
        <v>27</v>
      </c>
      <c r="C10" s="3"/>
      <c r="D10" s="2" t="s">
        <v>351</v>
      </c>
      <c r="E10" s="3"/>
      <c r="F10" s="28" t="s">
        <v>38</v>
      </c>
    </row>
    <row r="11" spans="1:9" x14ac:dyDescent="0.3">
      <c r="B11" s="2" t="s">
        <v>344</v>
      </c>
      <c r="C11" s="3"/>
      <c r="D11" s="2" t="s">
        <v>370</v>
      </c>
      <c r="E11" s="3"/>
      <c r="F11" s="28" t="s">
        <v>227</v>
      </c>
    </row>
    <row r="12" spans="1:9" x14ac:dyDescent="0.3">
      <c r="B12" s="2" t="s">
        <v>51</v>
      </c>
      <c r="C12" s="3"/>
      <c r="D12" s="2" t="s">
        <v>142</v>
      </c>
      <c r="E12" s="3"/>
      <c r="F12" s="22" t="s">
        <v>30</v>
      </c>
    </row>
    <row r="13" spans="1:9" x14ac:dyDescent="0.3">
      <c r="B13" s="28" t="s">
        <v>68</v>
      </c>
      <c r="C13" s="3"/>
      <c r="D13" s="2" t="s">
        <v>63</v>
      </c>
      <c r="E13" s="3"/>
      <c r="F13" s="2" t="s">
        <v>356</v>
      </c>
    </row>
    <row r="14" spans="1:9" x14ac:dyDescent="0.3">
      <c r="B14" s="22" t="s">
        <v>140</v>
      </c>
      <c r="C14" s="3"/>
      <c r="D14" s="2" t="s">
        <v>76</v>
      </c>
      <c r="E14" s="3"/>
      <c r="F14" s="2" t="s">
        <v>39</v>
      </c>
    </row>
    <row r="15" spans="1:9" x14ac:dyDescent="0.3">
      <c r="B15" s="2" t="s">
        <v>73</v>
      </c>
      <c r="C15" s="3"/>
      <c r="D15" s="2" t="s">
        <v>75</v>
      </c>
      <c r="E15" s="3"/>
      <c r="F15" s="22" t="s">
        <v>104</v>
      </c>
    </row>
    <row r="16" spans="1:9" x14ac:dyDescent="0.3">
      <c r="B16" s="24"/>
      <c r="C16" s="3"/>
      <c r="D16" s="2"/>
      <c r="E16" s="3"/>
      <c r="F16" s="22" t="s">
        <v>369</v>
      </c>
    </row>
    <row r="17" spans="2:6" x14ac:dyDescent="0.3">
      <c r="B17" s="25" t="str">
        <f>B4&amp;" lag - Dobbel serie"</f>
        <v>10 lag - Dobbel serie</v>
      </c>
      <c r="C17" s="3"/>
      <c r="D17" s="14" t="str">
        <f>D4&amp;" lag - Dobbel serie"</f>
        <v>10 lag - Dobbel serie</v>
      </c>
      <c r="E17" s="3"/>
      <c r="F17" s="28" t="s">
        <v>202</v>
      </c>
    </row>
    <row r="18" spans="2:6" x14ac:dyDescent="0.3">
      <c r="B18" s="26" t="str">
        <f>(B4-1)*2&amp;" kamper"</f>
        <v>18 kamper</v>
      </c>
      <c r="C18" s="3"/>
      <c r="D18" s="20" t="str">
        <f>(D4-1)*2&amp;" kamper"</f>
        <v>18 kamper</v>
      </c>
      <c r="E18" s="3"/>
      <c r="F18" s="22" t="s">
        <v>67</v>
      </c>
    </row>
    <row r="19" spans="2:6" x14ac:dyDescent="0.3">
      <c r="B19" s="3"/>
      <c r="C19" s="3"/>
      <c r="D19" s="3"/>
      <c r="E19" s="3"/>
      <c r="F19" s="22" t="s">
        <v>371</v>
      </c>
    </row>
    <row r="20" spans="2:6" x14ac:dyDescent="0.3">
      <c r="B20" s="3"/>
      <c r="C20" s="3"/>
      <c r="D20" s="3"/>
      <c r="E20" s="3"/>
      <c r="F20" s="116" t="s">
        <v>372</v>
      </c>
    </row>
    <row r="21" spans="2:6" x14ac:dyDescent="0.3">
      <c r="B21" s="3"/>
      <c r="C21" s="3"/>
      <c r="D21" s="3"/>
      <c r="E21" s="3"/>
      <c r="F21" s="116" t="s">
        <v>373</v>
      </c>
    </row>
    <row r="22" spans="2:6" x14ac:dyDescent="0.3">
      <c r="B22" s="3"/>
      <c r="C22" s="3"/>
      <c r="D22" s="3"/>
      <c r="E22" s="3"/>
      <c r="F22" s="192" t="s">
        <v>59</v>
      </c>
    </row>
    <row r="23" spans="2:6" x14ac:dyDescent="0.3">
      <c r="B23" s="3"/>
      <c r="C23" s="3"/>
      <c r="D23" s="3"/>
      <c r="E23" s="3"/>
      <c r="F23" s="116" t="s">
        <v>77</v>
      </c>
    </row>
    <row r="24" spans="2:6" x14ac:dyDescent="0.3">
      <c r="B24" s="3"/>
      <c r="C24" s="3"/>
      <c r="D24" s="3"/>
      <c r="E24" s="3"/>
      <c r="F24" s="186" t="str">
        <f>F4&amp;" lag - Enkel serie"</f>
        <v>18 lag - Enkel serie</v>
      </c>
    </row>
    <row r="25" spans="2:6" x14ac:dyDescent="0.3">
      <c r="B25" s="3"/>
      <c r="C25" s="3"/>
      <c r="D25" s="3"/>
      <c r="E25" s="3"/>
      <c r="F25" s="20" t="str">
        <f>(F4-1)*1&amp;" kamper"</f>
        <v>17 kamper</v>
      </c>
    </row>
    <row r="26" spans="2:6" x14ac:dyDescent="0.3">
      <c r="B26" s="3"/>
      <c r="C26" s="3"/>
      <c r="D26" s="3"/>
      <c r="E26" s="3"/>
    </row>
    <row r="27" spans="2:6" x14ac:dyDescent="0.3">
      <c r="B27" s="3"/>
      <c r="C27" s="3"/>
      <c r="D27" s="3"/>
      <c r="E27" s="3"/>
      <c r="F27" s="3"/>
    </row>
  </sheetData>
  <sortState ref="F6:F23">
    <sortCondition ref="F6:F23"/>
  </sortState>
  <phoneticPr fontId="8" type="noConversion"/>
  <pageMargins left="0.7" right="0.7" top="0.75" bottom="0.75" header="0.3" footer="0.3"/>
  <pageSetup paperSize="9" scale="73" orientation="portrait" horizontalDpi="0" verticalDpi="0"/>
  <headerFooter>
    <oddHeader>&amp;LSenior Menn&amp;CPuljeoppsett Sesongen 2016/2017_x000D_Høringsforslag - frist 22.mai for innspill&amp;RNHF Region Vest</oddHeader>
    <oddFooter>&amp;L13.mai 2016&amp;R&amp;P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9F515CEF38C6043B09A4EB0A2E09D630200925E603E96A26E4385AA1DFA90B6F496005E983C3CB91E3946B1E952BFD9CD2FF8" ma:contentTypeVersion="52" ma:contentTypeDescription="Opprett et nytt dokument." ma:contentTypeScope="" ma:versionID="4197d898771fb2288593efcfc661f150">
  <xsd:schema xmlns:xsd="http://www.w3.org/2001/XMLSchema" xmlns:xs="http://www.w3.org/2001/XMLSchema" xmlns:p="http://schemas.microsoft.com/office/2006/metadata/properties" xmlns:ns2="aec5f570-5954-42b2-93f8-bbdf6252596e" xmlns:ns3="a469bd17-9118-42dd-abdb-ce21e5c4d762" targetNamespace="http://schemas.microsoft.com/office/2006/metadata/properties" ma:root="true" ma:fieldsID="a3baf56d06fefc3bb5d080b1bb0f2f35" ns2:_="" ns3:_="">
    <xsd:import namespace="aec5f570-5954-42b2-93f8-bbdf6252596e"/>
    <xsd:import namespace="a469bd17-9118-42dd-abdb-ce21e5c4d762"/>
    <xsd:element name="properties">
      <xsd:complexType>
        <xsd:sequence>
          <xsd:element name="documentManagement">
            <xsd:complexType>
              <xsd:all>
                <xsd:element ref="ns2:_nifDokumenteier" minOccurs="0"/>
                <xsd:element ref="ns2:_nifSaksbehandler" minOccurs="0"/>
                <xsd:element ref="ns2:_nifDokumentbeskrivelse" minOccurs="0"/>
                <xsd:element ref="ns2:_nifDokumentstatus" minOccurs="0"/>
                <xsd:element ref="ns2:InnUtIntern"/>
                <xsd:element ref="ns2:_arFrist" minOccurs="0"/>
                <xsd:element ref="ns2:_nifTil" minOccurs="0"/>
                <xsd:element ref="ns2:_nifFra" minOccurs="0"/>
                <xsd:element ref="ns2:m007437e3ff24ee3b6b1beda051d5beb" minOccurs="0"/>
                <xsd:element ref="ns2:TaxCatchAll" minOccurs="0"/>
                <xsd:element ref="ns2:TaxCatchAllLabel" minOccurs="0"/>
                <xsd:element ref="ns2:e390b8d06ece46449586677b864a8181" minOccurs="0"/>
                <xsd:element ref="ns2:AnonymEksternDeling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f570-5954-42b2-93f8-bbdf6252596e" elementFormDefault="qualified">
    <xsd:import namespace="http://schemas.microsoft.com/office/2006/documentManagement/types"/>
    <xsd:import namespace="http://schemas.microsoft.com/office/infopath/2007/PartnerControls"/>
    <xsd:element name="_nifDokumenteier" ma:index="2" nillable="true" ma:displayName="Dokumenteier" ma:hidden="true" ma:SearchPeopleOnly="false" ma:SharePointGroup="0" ma:internalName="_nifDokumentei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Saksbehandler" ma:index="3" nillable="true" ma:displayName="Saksbehandler" ma:SearchPeopleOnly="false" ma:SharePointGroup="0" ma:internalName="_nifSaksbehandl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nifDokumentbeskrivelse" ma:index="5" nillable="true" ma:displayName="Dokumentbeskrivelse" ma:internalName="_nifDokumentbeskrivelse">
      <xsd:simpleType>
        <xsd:restriction base="dms:Note">
          <xsd:maxLength value="255"/>
        </xsd:restriction>
      </xsd:simpleType>
    </xsd:element>
    <xsd:element name="_nifDokumentstatus" ma:index="6" nillable="true" ma:displayName="Dokumentstatus" ma:default="Ubehandlet" ma:internalName="_nifDokumentstatus" ma:readOnly="false">
      <xsd:simpleType>
        <xsd:restriction base="dms:Choice">
          <xsd:enumeration value="Ubehandlet"/>
          <xsd:enumeration value="Under arbeid"/>
          <xsd:enumeration value="Ferdig"/>
        </xsd:restriction>
      </xsd:simpleType>
    </xsd:element>
    <xsd:element name="InnUtIntern" ma:index="7" ma:displayName="Inn/Ut/Intern" ma:default="Intern" ma:format="Dropdown" ma:internalName="InnUtIntern">
      <xsd:simpleType>
        <xsd:restriction base="dms:Choice">
          <xsd:enumeration value="Innkommende"/>
          <xsd:enumeration value="Utgående"/>
          <xsd:enumeration value="Intern"/>
        </xsd:restriction>
      </xsd:simpleType>
    </xsd:element>
    <xsd:element name="_arFrist" ma:index="9" nillable="true" ma:displayName="Frist" ma:format="DateOnly" ma:internalName="_arFrist">
      <xsd:simpleType>
        <xsd:restriction base="dms:DateTime"/>
      </xsd:simpleType>
    </xsd:element>
    <xsd:element name="_nifTil" ma:index="10" nillable="true" ma:displayName="Til" ma:internalName="_nifTil">
      <xsd:simpleType>
        <xsd:restriction base="dms:Text"/>
      </xsd:simpleType>
    </xsd:element>
    <xsd:element name="_nifFra" ma:index="11" nillable="true" ma:displayName="Fra" ma:internalName="_nifFra">
      <xsd:simpleType>
        <xsd:restriction base="dms:Text"/>
      </xsd:simpleType>
    </xsd:element>
    <xsd:element name="m007437e3ff24ee3b6b1beda051d5beb" ma:index="16" nillable="true" ma:taxonomy="true" ma:internalName="m007437e3ff24ee3b6b1beda051d5beb" ma:taxonomyFieldName="Dokumentkategori" ma:displayName="Dokumentkategori" ma:default="" ma:fieldId="{6007437e-3ff2-4ee3-b6b1-beda051d5beb}" ma:sspId="f0e9ee77-ca26-4a69-aa98-c9b10d3d2018" ma:termSetId="67b1013f-a871-4d25-94e6-2d190b3db5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f46aa7ea-4e49-44a3-a1d7-49b7cee9335b}" ma:internalName="TaxCatchAll" ma:showField="CatchAllData" ma:web="a469bd17-9118-42dd-abdb-ce21e5c4d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f46aa7ea-4e49-44a3-a1d7-49b7cee9335b}" ma:internalName="TaxCatchAllLabel" ma:readOnly="true" ma:showField="CatchAllDataLabel" ma:web="a469bd17-9118-42dd-abdb-ce21e5c4d7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90b8d06ece46449586677b864a8181" ma:index="20" nillable="true" ma:taxonomy="true" ma:internalName="e390b8d06ece46449586677b864a8181" ma:taxonomyFieldName="OrgTilhorighet" ma:displayName="OrgTilhørighet" ma:readOnly="false" ma:default="" ma:fieldId="{e390b8d0-6ece-4644-9586-677b864a8181}" ma:sspId="f0e9ee77-ca26-4a69-aa98-c9b10d3d2018" ma:termSetId="12ccf01c-bc00-485e-8479-20ef31869011" ma:anchorId="b89e662b-c5a0-4f18-8bb7-b431aa465976" ma:open="false" ma:isKeyword="false">
      <xsd:complexType>
        <xsd:sequence>
          <xsd:element ref="pc:Terms" minOccurs="0" maxOccurs="1"/>
        </xsd:sequence>
      </xsd:complexType>
    </xsd:element>
    <xsd:element name="AnonymEksternDeling" ma:index="22" nillable="true" ma:displayName="Anonym Ekstern Deling" ma:default="0" ma:internalName="AnonymEksternDelin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9bd17-9118-42dd-abdb-ce21e5c4d762" elementFormDefault="qualified">
    <xsd:import namespace="http://schemas.microsoft.com/office/2006/documentManagement/types"/>
    <xsd:import namespace="http://schemas.microsoft.com/office/infopath/2007/PartnerControls"/>
    <xsd:element name="_dlc_DocId" ma:index="23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4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f0e9ee77-ca26-4a69-aa98-c9b10d3d2018" ContentTypeId="0x01010089F515CEF38C6043B09A4EB0A2E09D6302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nUtIntern xmlns="aec5f570-5954-42b2-93f8-bbdf6252596e">Intern</InnUtIntern>
    <e390b8d06ece46449586677b864a8181 xmlns="aec5f570-5954-42b2-93f8-bbdf625259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SF33 Region Vest</TermName>
          <TermId xmlns="http://schemas.microsoft.com/office/infopath/2007/PartnerControls">505c3eba-d34a-4709-927d-01c0c0fecb8c</TermId>
        </TermInfo>
      </Terms>
    </e390b8d06ece46449586677b864a8181>
    <TaxCatchAll xmlns="aec5f570-5954-42b2-93f8-bbdf6252596e">
      <Value>1</Value>
    </TaxCatchAll>
    <_arFrist xmlns="aec5f570-5954-42b2-93f8-bbdf6252596e" xsi:nil="true"/>
    <m007437e3ff24ee3b6b1beda051d5beb xmlns="aec5f570-5954-42b2-93f8-bbdf6252596e">
      <Terms xmlns="http://schemas.microsoft.com/office/infopath/2007/PartnerControls"/>
    </m007437e3ff24ee3b6b1beda051d5beb>
    <_nifSaksbehandler xmlns="aec5f570-5954-42b2-93f8-bbdf6252596e">
      <UserInfo>
        <DisplayName>Trones, Siv</DisplayName>
        <AccountId>117</AccountId>
        <AccountType/>
      </UserInfo>
    </_nifSaksbehandler>
    <_nifDokumentstatus xmlns="aec5f570-5954-42b2-93f8-bbdf6252596e">Ubehandlet</_nifDokumentstatus>
    <_nifFra xmlns="aec5f570-5954-42b2-93f8-bbdf6252596e" xsi:nil="true"/>
    <_nifDokumenteier xmlns="aec5f570-5954-42b2-93f8-bbdf6252596e">
      <UserInfo>
        <DisplayName>Trones, Siv</DisplayName>
        <AccountId>117</AccountId>
        <AccountType/>
      </UserInfo>
    </_nifDokumenteier>
    <_nifDokumentbeskrivelse xmlns="aec5f570-5954-42b2-93f8-bbdf6252596e" xsi:nil="true"/>
    <_nifTil xmlns="aec5f570-5954-42b2-93f8-bbdf6252596e" xsi:nil="true"/>
    <_dlc_DocId xmlns="a469bd17-9118-42dd-abdb-ce21e5c4d762">SF33V-24-763</_dlc_DocId>
    <_dlc_DocIdUrl xmlns="a469bd17-9118-42dd-abdb-ce21e5c4d762">
      <Url>https://idrettskontor.nif.no/sites/handballforbundetvest/documentcontent/_layouts/15/DocIdRedir.aspx?ID=SF33V-24-763</Url>
      <Description>SF33V-24-763</Description>
    </_dlc_DocIdUrl>
    <AnonymEksternDeling xmlns="aec5f570-5954-42b2-93f8-bbdf6252596e">false</AnonymEksternDeling>
  </documentManagement>
</p:properti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B2D69EB1-1A07-4477-BF1B-F935EE5962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c5f570-5954-42b2-93f8-bbdf6252596e"/>
    <ds:schemaRef ds:uri="a469bd17-9118-42dd-abdb-ce21e5c4d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B5822D-9D49-43D9-83A4-8CE7C29BA4E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F0BDDD2-755F-4858-8BDA-984BAE0AA8E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33D08E6-6E9F-4255-8F30-DAE05AA95AB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D7EDFFC-01E5-4EF9-B3AF-036B1D2E572E}">
  <ds:schemaRefs>
    <ds:schemaRef ds:uri="http://purl.org/dc/elements/1.1/"/>
    <ds:schemaRef ds:uri="http://www.w3.org/XML/1998/namespace"/>
    <ds:schemaRef ds:uri="http://purl.org/dc/terms/"/>
    <ds:schemaRef ds:uri="a469bd17-9118-42dd-abdb-ce21e5c4d762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6.xml><?xml version="1.0" encoding="utf-8"?>
<ds:datastoreItem xmlns:ds="http://schemas.openxmlformats.org/officeDocument/2006/customXml" ds:itemID="{EC075815-F5DA-44A4-AF34-5678370BE3FF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Jenter</vt:lpstr>
      <vt:lpstr>Gutter</vt:lpstr>
      <vt:lpstr>HU</vt:lpstr>
      <vt:lpstr>Senior Kvinner</vt:lpstr>
      <vt:lpstr>Senior Menn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Trones, Siv</dc:creator>
  <cp:keywords/>
  <cp:lastModifiedBy>Davik, Marit</cp:lastModifiedBy>
  <dcterms:created xsi:type="dcterms:W3CDTF">2016-05-07T08:28:12Z</dcterms:created>
  <dcterms:modified xsi:type="dcterms:W3CDTF">2018-05-10T19:37:48Z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0x01010089F515CEF38C6043B09A4EB0A2E09D630200925E603E96A26E4385AA1DFA90B6F496005E983C3CB91E3946B1E952BFD9CD2FF8</vt:lpwstr>
  </property>
  <property fmtid="{D5CDD505-2E9C-101B-9397-08002B2CF9AE}" pid="3" name="Dokumentkategori">
    <vt:lpwstr/>
  </property>
  <property fmtid="{D5CDD505-2E9C-101B-9397-08002B2CF9AE}" pid="4" name="OrgTilhorighet">
    <vt:lpwstr>1;#SF33 Region Vest|505c3eba-d34a-4709-927d-01c0c0fecb8c</vt:lpwstr>
  </property>
  <property fmtid="{D5CDD505-2E9C-101B-9397-08002B2CF9AE}" pid="5" name="_dlc_DocIdItemGuid">
    <vt:lpwstr>c27f8840-ac2a-43ff-8e1a-6d4f1e573a2f</vt:lpwstr>
  </property>
</Properties>
</file>