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425"/>
  <workbookPr/>
  <mc:AlternateContent xmlns:mc="http://schemas.openxmlformats.org/markup-compatibility/2006">
    <mc:Choice Requires="x15">
      <x15ac:absPath xmlns:x15ac="http://schemas.microsoft.com/office/spreadsheetml/2010/11/ac" url="https://idrettskontor.nif.no/sites/handballforbundetvest/documentcontent/Kampaktivitet/Serie/Ses 1920/Puljearbeid/"/>
    </mc:Choice>
  </mc:AlternateContent>
  <xr:revisionPtr revIDLastSave="0" documentId="13_ncr:1_{EF2793DF-0FD9-4DDD-B76E-CF39C7DED700}" xr6:coauthVersionLast="43" xr6:coauthVersionMax="43" xr10:uidLastSave="{00000000-0000-0000-0000-000000000000}"/>
  <bookViews>
    <workbookView xWindow="-120" yWindow="-120" windowWidth="29040" windowHeight="15840" activeTab="3" xr2:uid="{00000000-000D-0000-FFFF-FFFF00000000}"/>
  </bookViews>
  <sheets>
    <sheet name="Jenter" sheetId="2" r:id="rId1"/>
    <sheet name="Gutter" sheetId="3" r:id="rId2"/>
    <sheet name="HU" sheetId="6" state="hidden" r:id="rId3"/>
    <sheet name="Senior Kvinner" sheetId="4" r:id="rId4"/>
    <sheet name="Senior Menn" sheetId="5" r:id="rId5"/>
  </sheet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62" i="4" l="1"/>
  <c r="B61" i="4"/>
  <c r="B4" i="5"/>
  <c r="F4" i="5" l="1"/>
  <c r="D4" i="5"/>
  <c r="D18" i="5" s="1"/>
  <c r="B18" i="5"/>
  <c r="B40" i="4"/>
  <c r="D22" i="4"/>
  <c r="D37" i="4" s="1"/>
  <c r="B22" i="4"/>
  <c r="B36" i="4" s="1"/>
  <c r="H4" i="4"/>
  <c r="H19" i="4" s="1"/>
  <c r="F4" i="4"/>
  <c r="F19" i="4" s="1"/>
  <c r="B4" i="4"/>
  <c r="B18" i="4" s="1"/>
  <c r="F20" i="5" l="1"/>
  <c r="F21" i="5"/>
  <c r="B19" i="5"/>
  <c r="D36" i="4"/>
  <c r="H18" i="4"/>
  <c r="F18" i="4"/>
  <c r="D19" i="5"/>
  <c r="D2" i="5"/>
  <c r="B19" i="4"/>
  <c r="B37" i="4"/>
  <c r="D2" i="4"/>
  <c r="I35" i="3" l="1"/>
  <c r="E35" i="3"/>
  <c r="E57" i="3" s="1"/>
  <c r="C35" i="3"/>
  <c r="C57" i="3" s="1"/>
  <c r="A35" i="3"/>
  <c r="A57" i="3" s="1"/>
  <c r="I4" i="3"/>
  <c r="E4" i="3"/>
  <c r="E28" i="3" s="1"/>
  <c r="C4" i="3"/>
  <c r="C28" i="3" s="1"/>
  <c r="A4" i="3"/>
  <c r="A28" i="3" s="1"/>
  <c r="C2" i="3" l="1"/>
  <c r="C33" i="3"/>
  <c r="F369" i="2"/>
  <c r="D363" i="2"/>
  <c r="B363" i="2"/>
  <c r="D296" i="2"/>
  <c r="B296" i="2"/>
  <c r="P219" i="2" l="1"/>
  <c r="P229" i="2" s="1"/>
  <c r="P228" i="2" l="1"/>
  <c r="H198" i="2"/>
  <c r="H212" i="2" s="1"/>
  <c r="B198" i="2"/>
  <c r="B212" i="2" s="1"/>
  <c r="H211" i="2" l="1"/>
  <c r="B211" i="2"/>
  <c r="F383" i="2"/>
  <c r="D300" i="2"/>
  <c r="D316" i="2" s="1"/>
  <c r="B300" i="2"/>
  <c r="B316" i="2" s="1"/>
  <c r="H271" i="2"/>
  <c r="H280" i="2" s="1"/>
  <c r="F271" i="2"/>
  <c r="F280" i="2" s="1"/>
  <c r="D271" i="2"/>
  <c r="D279" i="2" s="1"/>
  <c r="B271" i="2"/>
  <c r="B280" i="2" s="1"/>
  <c r="B182" i="3"/>
  <c r="B196" i="3" s="1"/>
  <c r="D163" i="3"/>
  <c r="D175" i="3" s="1"/>
  <c r="B163" i="3"/>
  <c r="B175" i="3" l="1"/>
  <c r="D161" i="3"/>
  <c r="F382" i="2"/>
  <c r="B315" i="2"/>
  <c r="D315" i="2"/>
  <c r="D280" i="2"/>
  <c r="F279" i="2"/>
  <c r="B279" i="2"/>
  <c r="H279" i="2"/>
  <c r="B195" i="3"/>
  <c r="B176" i="3"/>
  <c r="D176" i="3"/>
  <c r="F97" i="2"/>
  <c r="F123" i="2" s="1"/>
  <c r="D97" i="2"/>
  <c r="D123" i="2" s="1"/>
  <c r="B97" i="2"/>
  <c r="B123" i="2" s="1"/>
  <c r="J68" i="2"/>
  <c r="J95" i="2" s="1"/>
  <c r="F68" i="2"/>
  <c r="F91" i="2" s="1"/>
  <c r="D68" i="2"/>
  <c r="D91" i="2" s="1"/>
  <c r="B68" i="2"/>
  <c r="B91" i="2" s="1"/>
  <c r="F37" i="2"/>
  <c r="F61" i="2" s="1"/>
  <c r="D37" i="2"/>
  <c r="D61" i="2" s="1"/>
  <c r="B37" i="2"/>
  <c r="B61" i="2" s="1"/>
  <c r="L4" i="2"/>
  <c r="H4" i="2"/>
  <c r="H33" i="2" s="1"/>
  <c r="F4" i="2"/>
  <c r="F33" i="2" s="1"/>
  <c r="D4" i="2"/>
  <c r="D33" i="2" s="1"/>
  <c r="B4" i="2"/>
  <c r="D2" i="2" l="1"/>
  <c r="D66" i="2"/>
  <c r="B33" i="2"/>
  <c r="B369" i="2" l="1"/>
  <c r="B383" i="2" s="1"/>
  <c r="B382" i="2" l="1"/>
  <c r="B135" i="3"/>
  <c r="D78" i="3"/>
  <c r="B147" i="3" l="1"/>
  <c r="B146" i="3"/>
  <c r="D95" i="3"/>
  <c r="D94" i="3"/>
  <c r="B389" i="2"/>
  <c r="B399" i="2" s="1"/>
  <c r="B398" i="2" l="1"/>
  <c r="F115" i="3"/>
  <c r="F103" i="3"/>
  <c r="F113" i="3" s="1"/>
  <c r="D103" i="3"/>
  <c r="D112" i="3" s="1"/>
  <c r="B103" i="3"/>
  <c r="B112" i="3" s="1"/>
  <c r="F130" i="3" l="1"/>
  <c r="F129" i="3"/>
  <c r="F112" i="3"/>
  <c r="B113" i="3"/>
  <c r="D113" i="3"/>
  <c r="F198" i="2"/>
  <c r="F212" i="2" s="1"/>
  <c r="D198" i="2"/>
  <c r="D212" i="2" s="1"/>
  <c r="H168" i="2"/>
  <c r="H179" i="2" s="1"/>
  <c r="F168" i="2"/>
  <c r="F178" i="2" s="1"/>
  <c r="D168" i="2"/>
  <c r="D178" i="2" s="1"/>
  <c r="B168" i="2"/>
  <c r="B178" i="2" s="1"/>
  <c r="B179" i="2" l="1"/>
  <c r="D211" i="2"/>
  <c r="F211" i="2"/>
  <c r="H178" i="2"/>
  <c r="D179" i="2"/>
  <c r="F179" i="2"/>
  <c r="L192" i="2"/>
  <c r="N196" i="2"/>
  <c r="N209" i="2" s="1"/>
  <c r="L196" i="2"/>
  <c r="L208" i="2" s="1"/>
  <c r="N208" i="2" l="1"/>
  <c r="L209" i="2"/>
  <c r="H135" i="3" l="1"/>
  <c r="H146" i="3" s="1"/>
  <c r="J103" i="3"/>
  <c r="D101" i="3" s="1"/>
  <c r="H369" i="2" l="1"/>
  <c r="F348" i="2"/>
  <c r="D348" i="2"/>
  <c r="F322" i="2"/>
  <c r="F332" i="2" s="1"/>
  <c r="D322" i="2"/>
  <c r="D331" i="2" s="1"/>
  <c r="B322" i="2"/>
  <c r="L271" i="2"/>
  <c r="L284" i="2" s="1"/>
  <c r="N248" i="2"/>
  <c r="L248" i="2"/>
  <c r="N243" i="2"/>
  <c r="L243" i="2"/>
  <c r="F243" i="2"/>
  <c r="D243" i="2"/>
  <c r="N192" i="2"/>
  <c r="B219" i="2"/>
  <c r="B228" i="2" s="1"/>
  <c r="P168" i="2"/>
  <c r="N168" i="2"/>
  <c r="L168" i="2"/>
  <c r="B331" i="2" l="1"/>
  <c r="D320" i="2"/>
  <c r="B332" i="2"/>
  <c r="F331" i="2"/>
  <c r="D332" i="2"/>
  <c r="L285" i="2"/>
  <c r="N130" i="2"/>
  <c r="N145" i="2" s="1"/>
  <c r="L130" i="2"/>
  <c r="L145" i="2" s="1"/>
  <c r="L144" i="2" l="1"/>
  <c r="N144" i="2"/>
  <c r="L369" i="2"/>
  <c r="L382" i="2" s="1"/>
  <c r="B78" i="3"/>
  <c r="F201" i="3"/>
  <c r="P178" i="2"/>
  <c r="P177" i="2"/>
  <c r="N178" i="2"/>
  <c r="N177" i="2"/>
  <c r="L178" i="2"/>
  <c r="L177" i="2"/>
  <c r="H182" i="3"/>
  <c r="J198" i="2"/>
  <c r="B63" i="3"/>
  <c r="D63" i="3"/>
  <c r="F300" i="2"/>
  <c r="B229" i="2"/>
  <c r="D219" i="2"/>
  <c r="F219" i="2"/>
  <c r="H219" i="2"/>
  <c r="H228" i="2" s="1"/>
  <c r="L219" i="2"/>
  <c r="N219" i="2"/>
  <c r="B248" i="2"/>
  <c r="B262" i="2" s="1"/>
  <c r="D248" i="2"/>
  <c r="D261" i="2" s="1"/>
  <c r="F248" i="2"/>
  <c r="F261" i="2" s="1"/>
  <c r="B130" i="2"/>
  <c r="B144" i="2" s="1"/>
  <c r="D130" i="2"/>
  <c r="D144" i="2" s="1"/>
  <c r="F130" i="2"/>
  <c r="F144" i="2" s="1"/>
  <c r="B148" i="2"/>
  <c r="B162" i="2" s="1"/>
  <c r="D148" i="2"/>
  <c r="D162" i="2" s="1"/>
  <c r="F148" i="2"/>
  <c r="F161" i="2" s="1"/>
  <c r="H148" i="2"/>
  <c r="H161" i="2" s="1"/>
  <c r="J148" i="2"/>
  <c r="D4" i="6"/>
  <c r="D14" i="6" s="1"/>
  <c r="B4" i="6"/>
  <c r="B14" i="6" s="1"/>
  <c r="D61" i="3" l="1"/>
  <c r="F315" i="2"/>
  <c r="F316" i="2"/>
  <c r="F214" i="3"/>
  <c r="F213" i="3"/>
  <c r="D75" i="3"/>
  <c r="D74" i="3"/>
  <c r="B75" i="3"/>
  <c r="B74" i="3"/>
  <c r="B95" i="3"/>
  <c r="B94" i="3"/>
  <c r="M199" i="3"/>
  <c r="N367" i="2"/>
  <c r="J161" i="2"/>
  <c r="J162" i="2"/>
  <c r="D179" i="3"/>
  <c r="D133" i="3"/>
  <c r="D269" i="2"/>
  <c r="D228" i="2"/>
  <c r="D216" i="2"/>
  <c r="F228" i="2"/>
  <c r="F229" i="2"/>
  <c r="N228" i="2"/>
  <c r="N229" i="2"/>
  <c r="L228" i="2"/>
  <c r="L229" i="2"/>
  <c r="J211" i="2"/>
  <c r="J210" i="2"/>
  <c r="D166" i="2"/>
  <c r="B261" i="2"/>
  <c r="B145" i="2"/>
  <c r="B161" i="2"/>
  <c r="D161" i="2"/>
  <c r="F162" i="2"/>
  <c r="H162" i="2"/>
  <c r="H229" i="2"/>
  <c r="D229" i="2"/>
  <c r="F262" i="2"/>
  <c r="F145" i="2"/>
  <c r="D145" i="2"/>
  <c r="D128" i="2"/>
  <c r="D262" i="2"/>
  <c r="L383" i="2"/>
  <c r="H80" i="3" l="1"/>
  <c r="H81" i="3"/>
</calcChain>
</file>

<file path=xl/sharedStrings.xml><?xml version="1.0" encoding="utf-8"?>
<sst xmlns="http://schemas.openxmlformats.org/spreadsheetml/2006/main" count="1371" uniqueCount="534">
  <si>
    <t>Jenter 10 år</t>
  </si>
  <si>
    <t>lag totalt i klassen</t>
  </si>
  <si>
    <t>Jenter 10 A01 H</t>
  </si>
  <si>
    <t>Jenter 10 A02 H</t>
  </si>
  <si>
    <t>Jenter 10 A03 SF</t>
  </si>
  <si>
    <t>16 kamper</t>
  </si>
  <si>
    <t>Jenter 10 B01 H</t>
  </si>
  <si>
    <t>Jenter 10 B02 H</t>
  </si>
  <si>
    <t>Jenter 11 år</t>
  </si>
  <si>
    <t>Jenter 11 A01 H</t>
  </si>
  <si>
    <t>Jenter 11 A02 H</t>
  </si>
  <si>
    <t>Jenter 11 B01 H</t>
  </si>
  <si>
    <t>Jenter 11 B02 H</t>
  </si>
  <si>
    <t>Jenter 12 år</t>
  </si>
  <si>
    <t>Jenter 12 A01 H</t>
  </si>
  <si>
    <t>Jenter 12 A02 H</t>
  </si>
  <si>
    <t>Jenter 12 A03 H</t>
  </si>
  <si>
    <t>Jenter 12 B01 H</t>
  </si>
  <si>
    <t>Jenter 12 B02 H</t>
  </si>
  <si>
    <t>Jenter 12 B03 H</t>
  </si>
  <si>
    <t>Jenter 12 B04 H</t>
  </si>
  <si>
    <t>Jenter 12 C01 H</t>
  </si>
  <si>
    <t>Jenter 13 år</t>
  </si>
  <si>
    <t xml:space="preserve">Alternativ 2: </t>
  </si>
  <si>
    <t>Jenter 14 år</t>
  </si>
  <si>
    <t>Jenter 14 A01 H</t>
  </si>
  <si>
    <t>Jenter 14 A02 H</t>
  </si>
  <si>
    <t>Jenter 14 A03 H</t>
  </si>
  <si>
    <t xml:space="preserve">Jenter 14 A04 H </t>
  </si>
  <si>
    <t>Jenter 14 A07 SF</t>
  </si>
  <si>
    <t>6 lag dobbel serie</t>
  </si>
  <si>
    <t>Jenter 14 B01 H</t>
  </si>
  <si>
    <t>Jenter 14 B02 H</t>
  </si>
  <si>
    <t>Jenter 14 B03 H</t>
  </si>
  <si>
    <t>Jenter 15 år</t>
  </si>
  <si>
    <t>Jenter 15 A01 H</t>
  </si>
  <si>
    <t>Jenter 15 A02 H</t>
  </si>
  <si>
    <t>Jenter 15 H AA1</t>
  </si>
  <si>
    <t>Jenter 15 H AA2</t>
  </si>
  <si>
    <t>Jenter 15 A03 H</t>
  </si>
  <si>
    <t>Jenter 15 A04 H</t>
  </si>
  <si>
    <t>Jenter 15 B01 H</t>
  </si>
  <si>
    <t>Jenter 15 B02 H</t>
  </si>
  <si>
    <t>Jenter 15 C01 H</t>
  </si>
  <si>
    <t>Jenter 17 år</t>
  </si>
  <si>
    <t>Jenter 18 år Elite</t>
  </si>
  <si>
    <t>Jenter 17-20 år</t>
  </si>
  <si>
    <t>lag totalt i disse klassenene</t>
  </si>
  <si>
    <t>Jenter 18 Elite - H</t>
  </si>
  <si>
    <t>Jenter Junior Bredde 17-20</t>
  </si>
  <si>
    <t>Jenter 18 SF</t>
  </si>
  <si>
    <t>10 kampar</t>
  </si>
  <si>
    <t>Gutter 10 år</t>
  </si>
  <si>
    <t>Gutter 10 A01 H</t>
  </si>
  <si>
    <t>Gutter 10 B01 H</t>
  </si>
  <si>
    <t>Gutter 11 år</t>
  </si>
  <si>
    <t>Gutter 11 A01 H</t>
  </si>
  <si>
    <t>Gutter 11 B01 H</t>
  </si>
  <si>
    <t>Gutter 12 år</t>
  </si>
  <si>
    <t>Alternativ 1:</t>
  </si>
  <si>
    <t>Gutter 12  A01 H</t>
  </si>
  <si>
    <t>Gutter 12  A03 SF</t>
  </si>
  <si>
    <t>Gutter 12  B01 H</t>
  </si>
  <si>
    <t>Alternativ 2:</t>
  </si>
  <si>
    <t>Gutter 13 år</t>
  </si>
  <si>
    <t>Gutter 14 år</t>
  </si>
  <si>
    <t>Gutter 14 A01 H</t>
  </si>
  <si>
    <t>Gutter 17 år</t>
  </si>
  <si>
    <t>Gutter 18 år</t>
  </si>
  <si>
    <t>Gutter 17-20 år</t>
  </si>
  <si>
    <t>Gutter 18 Elite</t>
  </si>
  <si>
    <t>Gullserien (HU)</t>
  </si>
  <si>
    <t>Gullerien 01</t>
  </si>
  <si>
    <t>Gullerien 02</t>
  </si>
  <si>
    <t>Rundespill</t>
  </si>
  <si>
    <t>Ulik kampavvikling fra runde til runde</t>
  </si>
  <si>
    <t>Jenter 11 A03 SF</t>
  </si>
  <si>
    <t>Jenter 12 A04 SF</t>
  </si>
  <si>
    <t>Jenter 12 A05 SF</t>
  </si>
  <si>
    <t>ca 18 kamper totalt</t>
  </si>
  <si>
    <t>Nr. 1-3 fra A5-A7</t>
  </si>
  <si>
    <t>Nr. 1-3 fra A1-A4</t>
  </si>
  <si>
    <t>Jenter 13 AA4 SF</t>
  </si>
  <si>
    <t>ca 21 Kamper totalt</t>
  </si>
  <si>
    <t>Jenter 14 AA1 H</t>
  </si>
  <si>
    <t>Jenter 14 AA2 H</t>
  </si>
  <si>
    <t>Jenter 14 AA3 SF</t>
  </si>
  <si>
    <t>Jenter 14 AA4 SF</t>
  </si>
  <si>
    <t>Jenter 14 A05 SF</t>
  </si>
  <si>
    <t>Jenter 14 A06 SF</t>
  </si>
  <si>
    <t xml:space="preserve">Nr. 3-5 fra A2 og A4 </t>
  </si>
  <si>
    <t xml:space="preserve">Nr. 4-6 fra A1 og A3 </t>
  </si>
  <si>
    <t>Jenter 15 A05 SF</t>
  </si>
  <si>
    <t>Jenter 13 A05 SF</t>
  </si>
  <si>
    <t>Jenter 13 A06 SF</t>
  </si>
  <si>
    <t>Jenter 13 A07 SF</t>
  </si>
  <si>
    <t>Jenter 13 C01 H</t>
  </si>
  <si>
    <t xml:space="preserve">Jenter 16 år </t>
  </si>
  <si>
    <t>Nr. 1 og 2 fra A1-A3</t>
  </si>
  <si>
    <t> Jenter 16 A04 SF</t>
  </si>
  <si>
    <t>Jenter 16 A03 H</t>
  </si>
  <si>
    <t>Jenter 16 A02 H</t>
  </si>
  <si>
    <t>Jenter 16 A01 H</t>
  </si>
  <si>
    <t>Jenter 16 AA1 H</t>
  </si>
  <si>
    <t>Jenter 16 AA2 H</t>
  </si>
  <si>
    <t> Jenter 16 B02 H</t>
  </si>
  <si>
    <t> Jenter 16 B01 H</t>
  </si>
  <si>
    <t>ca 18 Kamper</t>
  </si>
  <si>
    <t>lag totalt i disse klassene</t>
  </si>
  <si>
    <t>Gutter 10 A02 SF</t>
  </si>
  <si>
    <t xml:space="preserve">Resultatene fra kval. </t>
  </si>
  <si>
    <t xml:space="preserve"> tas med.</t>
  </si>
  <si>
    <t>Gutter 11 A02 SF</t>
  </si>
  <si>
    <t>Gutter 12  A02 H</t>
  </si>
  <si>
    <t>Gutter 15 A01 H</t>
  </si>
  <si>
    <t>Gutter 16 A02 SF</t>
  </si>
  <si>
    <t>Gutter 13 A04 SF</t>
  </si>
  <si>
    <t>Gutter 16 A01 H</t>
  </si>
  <si>
    <t xml:space="preserve">Gutter 15 år </t>
  </si>
  <si>
    <t>Gutter 16 år</t>
  </si>
  <si>
    <t>Jenter 13  A06 SF</t>
  </si>
  <si>
    <t xml:space="preserve">Jenter 33 år </t>
  </si>
  <si>
    <t>J13 A1 H</t>
  </si>
  <si>
    <t>Askøy</t>
  </si>
  <si>
    <t>Bergen</t>
  </si>
  <si>
    <t>Bønes</t>
  </si>
  <si>
    <t>Fyllingen 2</t>
  </si>
  <si>
    <t>Gneist</t>
  </si>
  <si>
    <t>Kjøkkelvik</t>
  </si>
  <si>
    <t>Sotra</t>
  </si>
  <si>
    <t>J13 A2 H</t>
  </si>
  <si>
    <t>J13 A3 H</t>
  </si>
  <si>
    <t>J13 A4 H</t>
  </si>
  <si>
    <t>Bjarg</t>
  </si>
  <si>
    <t>Fyllingen</t>
  </si>
  <si>
    <t>Bjørnar</t>
  </si>
  <si>
    <t>Fana</t>
  </si>
  <si>
    <t>Bjarg 2</t>
  </si>
  <si>
    <t>Flaktveit</t>
  </si>
  <si>
    <t>Stord</t>
  </si>
  <si>
    <t>Lyngbø</t>
  </si>
  <si>
    <t>Mathopen</t>
  </si>
  <si>
    <t>Sædalen 1</t>
  </si>
  <si>
    <t>Nore Neset</t>
  </si>
  <si>
    <t>Sotra 2</t>
  </si>
  <si>
    <t>Søreide</t>
  </si>
  <si>
    <t>Søreide 2</t>
  </si>
  <si>
    <t>Tertnes</t>
  </si>
  <si>
    <t>Viking</t>
  </si>
  <si>
    <t>Tysnes</t>
  </si>
  <si>
    <t>Åsane</t>
  </si>
  <si>
    <t>Nordnes</t>
  </si>
  <si>
    <t>Jenter 13 AA1</t>
  </si>
  <si>
    <t>Jenter 13 AA2</t>
  </si>
  <si>
    <t>Jenter 13 AA3</t>
  </si>
  <si>
    <t>nr. 1 og 2 i</t>
  </si>
  <si>
    <t xml:space="preserve">nr. 3 og 4 i </t>
  </si>
  <si>
    <t>A1, A2, A3 og A4</t>
  </si>
  <si>
    <t>AA3</t>
  </si>
  <si>
    <t>til AA1</t>
  </si>
  <si>
    <t>til AA2</t>
  </si>
  <si>
    <t>8 lag - Dobbel serie</t>
  </si>
  <si>
    <t>10 lag - Dobbel serie</t>
  </si>
  <si>
    <t>ca 19  kampar totalt</t>
  </si>
  <si>
    <t>ca 19 kampar totalt</t>
  </si>
  <si>
    <t>ca 23 kampar totalt</t>
  </si>
  <si>
    <t>Askøy 2</t>
  </si>
  <si>
    <t>Knarvik 2</t>
  </si>
  <si>
    <t>Mathopen 3</t>
  </si>
  <si>
    <t>Nordre Holsnøy 2</t>
  </si>
  <si>
    <t>Nore Neset 3</t>
  </si>
  <si>
    <t>Osterøy</t>
  </si>
  <si>
    <t>Voss 2</t>
  </si>
  <si>
    <t>J13 B1 H</t>
  </si>
  <si>
    <t>J13 B2 H</t>
  </si>
  <si>
    <t>J13 B3 H</t>
  </si>
  <si>
    <t>J13 B4 H</t>
  </si>
  <si>
    <t>Løv Ham</t>
  </si>
  <si>
    <t>Kjøkkelvik 2</t>
  </si>
  <si>
    <t>Sotra 4</t>
  </si>
  <si>
    <t>Voss 1</t>
  </si>
  <si>
    <t>Skjergard 2</t>
  </si>
  <si>
    <t>Sædalen 2</t>
  </si>
  <si>
    <t>Løv Ham 2</t>
  </si>
  <si>
    <t>Flaktveit 2</t>
  </si>
  <si>
    <t>Nordre Fjell</t>
  </si>
  <si>
    <t>Kalandseid</t>
  </si>
  <si>
    <t>Skjergard</t>
  </si>
  <si>
    <t>Modalen</t>
  </si>
  <si>
    <t>Sotra 3</t>
  </si>
  <si>
    <t>Gneist 2</t>
  </si>
  <si>
    <t>Nore Neset 2</t>
  </si>
  <si>
    <t>Åsane 2</t>
  </si>
  <si>
    <t>Sund 2</t>
  </si>
  <si>
    <t>Os 2</t>
  </si>
  <si>
    <t>Salhus</t>
  </si>
  <si>
    <t>Sandviken</t>
  </si>
  <si>
    <t>Søreide 3</t>
  </si>
  <si>
    <t>Mathopen 2</t>
  </si>
  <si>
    <t>Knarvik</t>
  </si>
  <si>
    <t>Viking 2</t>
  </si>
  <si>
    <t>Fana 2</t>
  </si>
  <si>
    <t>Gneist 3</t>
  </si>
  <si>
    <t>Bremnes</t>
  </si>
  <si>
    <t>Tertnes 2</t>
  </si>
  <si>
    <t>Nordre Holsnøy</t>
  </si>
  <si>
    <t>Bergen 2</t>
  </si>
  <si>
    <t>Stord 2</t>
  </si>
  <si>
    <t>Kvinnherad 1</t>
  </si>
  <si>
    <t>Årstad</t>
  </si>
  <si>
    <t>Fitjar</t>
  </si>
  <si>
    <t>Kvinnherad</t>
  </si>
  <si>
    <t>G13 A1 H</t>
  </si>
  <si>
    <t>G13 A2 H</t>
  </si>
  <si>
    <t>G13 A3 H</t>
  </si>
  <si>
    <t>Sandviken/Åsane</t>
  </si>
  <si>
    <t>Gutter 13 AA1</t>
  </si>
  <si>
    <t>Gutter 13 AA2</t>
  </si>
  <si>
    <t>nr. 1, 2 og 3 går</t>
  </si>
  <si>
    <t>9 lag - Dobbel serie</t>
  </si>
  <si>
    <t>6 lag - Trippel serie</t>
  </si>
  <si>
    <t>22  kampar totalt</t>
  </si>
  <si>
    <t>19 kampar totalt</t>
  </si>
  <si>
    <t>G13 B1 H</t>
  </si>
  <si>
    <t>Bønes 2</t>
  </si>
  <si>
    <t>Lindås</t>
  </si>
  <si>
    <t>J33 - Superligaen</t>
  </si>
  <si>
    <t>Bremanger</t>
  </si>
  <si>
    <t>Breimsbygda</t>
  </si>
  <si>
    <t>Stryn</t>
  </si>
  <si>
    <t>Stryn 2</t>
  </si>
  <si>
    <t>Eid</t>
  </si>
  <si>
    <t>Høyang</t>
  </si>
  <si>
    <t>Askvoll og Holmedal</t>
  </si>
  <si>
    <t>Dale</t>
  </si>
  <si>
    <t>Dale 2</t>
  </si>
  <si>
    <t>Førde</t>
  </si>
  <si>
    <t>Førde 2</t>
  </si>
  <si>
    <t>Gaular</t>
  </si>
  <si>
    <t>Gaular 2</t>
  </si>
  <si>
    <t>Syril</t>
  </si>
  <si>
    <t>Årdalstangen</t>
  </si>
  <si>
    <t>Vik</t>
  </si>
  <si>
    <t>Vik 2</t>
  </si>
  <si>
    <t>Jotun</t>
  </si>
  <si>
    <t xml:space="preserve">Vik </t>
  </si>
  <si>
    <t>Minimum 16 kamper</t>
  </si>
  <si>
    <t>Haugen</t>
  </si>
  <si>
    <t>Sandane</t>
  </si>
  <si>
    <t>Sandane 2</t>
  </si>
  <si>
    <t>Vikane</t>
  </si>
  <si>
    <t>Fjellhug/Vereide</t>
  </si>
  <si>
    <t>Florø</t>
  </si>
  <si>
    <t>Florø 2</t>
  </si>
  <si>
    <t>Florø 3</t>
  </si>
  <si>
    <t>Florø 4</t>
  </si>
  <si>
    <t>Sogndal</t>
  </si>
  <si>
    <t>Bjørn</t>
  </si>
  <si>
    <t>20 lag- aktivitetsserie</t>
  </si>
  <si>
    <t>min 16 kampar</t>
  </si>
  <si>
    <t>Eid 2</t>
  </si>
  <si>
    <t xml:space="preserve">Askvoll og Holmedal </t>
  </si>
  <si>
    <t>Syril 2</t>
  </si>
  <si>
    <t>Syril 3</t>
  </si>
  <si>
    <t>Bjørn 2</t>
  </si>
  <si>
    <t>Sandane 3</t>
  </si>
  <si>
    <t>Jotun 2</t>
  </si>
  <si>
    <t>Aurland</t>
  </si>
  <si>
    <t>Gloppen</t>
  </si>
  <si>
    <t>15 kampar</t>
  </si>
  <si>
    <t xml:space="preserve">Alt 1: </t>
  </si>
  <si>
    <t>Alt 2: Sjå G14</t>
  </si>
  <si>
    <t>Gloppen 1</t>
  </si>
  <si>
    <t>Gloppen 2</t>
  </si>
  <si>
    <t>Gutter 14 B1 SF</t>
  </si>
  <si>
    <t>Kringlebotn</t>
  </si>
  <si>
    <t>Os</t>
  </si>
  <si>
    <t>Bjørnar 2</t>
  </si>
  <si>
    <t>Kringlebotn 2</t>
  </si>
  <si>
    <t xml:space="preserve">Nore Neset </t>
  </si>
  <si>
    <t>Gutter 12  B02 H</t>
  </si>
  <si>
    <t>Årstad 2</t>
  </si>
  <si>
    <t>Vadmyra</t>
  </si>
  <si>
    <t xml:space="preserve">Sotra </t>
  </si>
  <si>
    <t xml:space="preserve">Mathopen </t>
  </si>
  <si>
    <t>Askøy 3</t>
  </si>
  <si>
    <t xml:space="preserve">Askøy </t>
  </si>
  <si>
    <t xml:space="preserve">Årstad </t>
  </si>
  <si>
    <t>Bjarg 3</t>
  </si>
  <si>
    <t>Fana 3</t>
  </si>
  <si>
    <t>Lysekloster</t>
  </si>
  <si>
    <t xml:space="preserve">Åsane </t>
  </si>
  <si>
    <t>Sædalen</t>
  </si>
  <si>
    <t xml:space="preserve">Fana </t>
  </si>
  <si>
    <t>Askøy 4</t>
  </si>
  <si>
    <t>Bergen 3</t>
  </si>
  <si>
    <t>Bønes 4</t>
  </si>
  <si>
    <t>Fana 6</t>
  </si>
  <si>
    <t>Bjarg 4</t>
  </si>
  <si>
    <t>Fana 4</t>
  </si>
  <si>
    <t>Årstad 3</t>
  </si>
  <si>
    <t>Eidsvåg</t>
  </si>
  <si>
    <t>Fyllingen 3</t>
  </si>
  <si>
    <t>Fana 5</t>
  </si>
  <si>
    <t>Løv-Ham</t>
  </si>
  <si>
    <t xml:space="preserve">Salhus </t>
  </si>
  <si>
    <t>Sund</t>
  </si>
  <si>
    <t>Bønes 3</t>
  </si>
  <si>
    <t>Salhus 2</t>
  </si>
  <si>
    <t>Åsane 3</t>
  </si>
  <si>
    <t>Gneist 4</t>
  </si>
  <si>
    <t>Odda</t>
  </si>
  <si>
    <t>Manger</t>
  </si>
  <si>
    <t>Viking TIF</t>
  </si>
  <si>
    <t>Viking TIF 2</t>
  </si>
  <si>
    <t xml:space="preserve">Voss </t>
  </si>
  <si>
    <t xml:space="preserve">Søreide </t>
  </si>
  <si>
    <t xml:space="preserve">Osterøy </t>
  </si>
  <si>
    <t>Tertnes 3</t>
  </si>
  <si>
    <t>Os 3</t>
  </si>
  <si>
    <t>Nordre Holsenøy</t>
  </si>
  <si>
    <t>Nordnes 2</t>
  </si>
  <si>
    <t>Stord 3</t>
  </si>
  <si>
    <t>Flaktveit 3</t>
  </si>
  <si>
    <t>Jenter 17 - H</t>
  </si>
  <si>
    <t xml:space="preserve">Vadmyra </t>
  </si>
  <si>
    <t>Sund Sportsklubb</t>
  </si>
  <si>
    <t>Os Turnforening</t>
  </si>
  <si>
    <t>Gloppen G15</t>
  </si>
  <si>
    <t>Bremanger G15</t>
  </si>
  <si>
    <t>8 lag - Dobbel serie"</t>
  </si>
  <si>
    <t>14 kamper</t>
  </si>
  <si>
    <t xml:space="preserve"> 12 lag- Dobbel serie"</t>
  </si>
  <si>
    <t>22 kampar Kamper"</t>
  </si>
  <si>
    <t>6 lag - Enkel serie</t>
  </si>
  <si>
    <t>5 Kamper"</t>
  </si>
  <si>
    <t>5 kamper</t>
  </si>
  <si>
    <t>21 kampar totalt</t>
  </si>
  <si>
    <t>Jenter 10 A03 H</t>
  </si>
  <si>
    <t>Jenter 10 A04 H</t>
  </si>
  <si>
    <t xml:space="preserve">Bønes </t>
  </si>
  <si>
    <t>Askøy 6</t>
  </si>
  <si>
    <t xml:space="preserve">Eikanger </t>
  </si>
  <si>
    <t>Bønes Grønn</t>
  </si>
  <si>
    <t>Askøy 7</t>
  </si>
  <si>
    <t>Bønes Gul</t>
  </si>
  <si>
    <t>Bjarg 5</t>
  </si>
  <si>
    <t>Lindås 2</t>
  </si>
  <si>
    <t>Eidsvåg 2</t>
  </si>
  <si>
    <t>Kjøkkelvik 3</t>
  </si>
  <si>
    <t>Samnanger IL</t>
  </si>
  <si>
    <t>Sotra Brattholmen</t>
  </si>
  <si>
    <t>Sotra Brattholmen Blå</t>
  </si>
  <si>
    <t>Sotra Brattholmen J9</t>
  </si>
  <si>
    <t>Sotra Foldnes</t>
  </si>
  <si>
    <t>Sotra Foldnes Hvit</t>
  </si>
  <si>
    <t>Sandviken 2</t>
  </si>
  <si>
    <t>Sotra Kolltveit J9</t>
  </si>
  <si>
    <t>Gneist 5</t>
  </si>
  <si>
    <t>Stord 4</t>
  </si>
  <si>
    <t>Jenter 10 B03 H</t>
  </si>
  <si>
    <t>Gneist 6</t>
  </si>
  <si>
    <t>Eikanger 2</t>
  </si>
  <si>
    <t>Gneist 7</t>
  </si>
  <si>
    <t>Askøy 5</t>
  </si>
  <si>
    <t>Gneist 8</t>
  </si>
  <si>
    <t>Fyllingen Lysglimt</t>
  </si>
  <si>
    <t>Askøy 8</t>
  </si>
  <si>
    <t>Lyngbø 2</t>
  </si>
  <si>
    <t>Mathopen Supergirls</t>
  </si>
  <si>
    <t>Nordre Holsnøy 3</t>
  </si>
  <si>
    <t>Nordre Fjell 2</t>
  </si>
  <si>
    <t xml:space="preserve">Tertnes </t>
  </si>
  <si>
    <t>Kvinnherad 2</t>
  </si>
  <si>
    <t>Jenter 11 A03 H</t>
  </si>
  <si>
    <t>Fyllingen 1</t>
  </si>
  <si>
    <t>Voss</t>
  </si>
  <si>
    <t>Mathopen Lyn</t>
  </si>
  <si>
    <t>Sotra Bratt/Hjelt</t>
  </si>
  <si>
    <t>Sotra Brattholmen J10</t>
  </si>
  <si>
    <t>Sotra Kolltveit 2</t>
  </si>
  <si>
    <t xml:space="preserve">Kringlebotn </t>
  </si>
  <si>
    <t>Jenter 11 B03 H</t>
  </si>
  <si>
    <t>Lindås Supergirls</t>
  </si>
  <si>
    <t>Kalandseid 2</t>
  </si>
  <si>
    <t>Kringlebotn Svart</t>
  </si>
  <si>
    <t>Askøy 9</t>
  </si>
  <si>
    <t>IL Skjergard</t>
  </si>
  <si>
    <t>IL Skjergard 2</t>
  </si>
  <si>
    <t>IL Skjergard 3</t>
  </si>
  <si>
    <t>Fyllingen Løke</t>
  </si>
  <si>
    <t>Mathopen Kuul</t>
  </si>
  <si>
    <t>Mathopen Super</t>
  </si>
  <si>
    <t>Fitjar ( C )</t>
  </si>
  <si>
    <t>Sotra Foldnes 2</t>
  </si>
  <si>
    <t>Manger IL ( C )</t>
  </si>
  <si>
    <t>Sotra Kolltveit</t>
  </si>
  <si>
    <t>Osterøy ( C )</t>
  </si>
  <si>
    <t>Askøy 7 ( C )</t>
  </si>
  <si>
    <t>Sogndal 2</t>
  </si>
  <si>
    <t>Fyllingen 4</t>
  </si>
  <si>
    <t>Gutter 15 B01 H</t>
  </si>
  <si>
    <t xml:space="preserve">Fyllingen </t>
  </si>
  <si>
    <t xml:space="preserve">Bjørnar </t>
  </si>
  <si>
    <t>FyllingenBergen</t>
  </si>
  <si>
    <t xml:space="preserve">Lindås </t>
  </si>
  <si>
    <t xml:space="preserve">Kvinnherad </t>
  </si>
  <si>
    <t xml:space="preserve">Sund </t>
  </si>
  <si>
    <t>Tertnes Elite</t>
  </si>
  <si>
    <t>Fjellhug/Vereide 2</t>
  </si>
  <si>
    <t>Jølster</t>
  </si>
  <si>
    <t>16 kamper"</t>
  </si>
  <si>
    <t>18 kampar</t>
  </si>
  <si>
    <t>10lag - Dobbel serie</t>
  </si>
  <si>
    <t>9 lag - Dobbel Serie"</t>
  </si>
  <si>
    <t>8 lag - dobbel serie</t>
  </si>
  <si>
    <t>14 Kamper"</t>
  </si>
  <si>
    <t xml:space="preserve">Florø </t>
  </si>
  <si>
    <t>28 lag - aktivitetsserie"</t>
  </si>
  <si>
    <t>G15 A01 SF</t>
  </si>
  <si>
    <t>Jotun?</t>
  </si>
  <si>
    <t>Høyang?</t>
  </si>
  <si>
    <t>Lysekloster 2</t>
  </si>
  <si>
    <t>nr. 1, 2 og 3 i pulje A05</t>
  </si>
  <si>
    <t>og nr. 1 og 2 i pulje A06 og 07</t>
  </si>
  <si>
    <t>går til AA4</t>
  </si>
  <si>
    <t>øvrige går til AA5</t>
  </si>
  <si>
    <t>Jenter 13 AA5 SF</t>
  </si>
  <si>
    <t>Sandane (B)</t>
  </si>
  <si>
    <t>Sandane 2 (B)</t>
  </si>
  <si>
    <t>Askvoll og Holmedal (B)</t>
  </si>
  <si>
    <t>Øvrige går til AA2</t>
  </si>
  <si>
    <t>ca 17 kamper totalt</t>
  </si>
  <si>
    <t>ca 20 kamper totalt</t>
  </si>
  <si>
    <t>Dale ( C )</t>
  </si>
  <si>
    <t>Vaksdal IL ( C )</t>
  </si>
  <si>
    <t>Høyang (B)</t>
  </si>
  <si>
    <t>Aurland (B)</t>
  </si>
  <si>
    <t>Gaular ( C )</t>
  </si>
  <si>
    <t>21 kamper totalt</t>
  </si>
  <si>
    <t>23 kamper totalt</t>
  </si>
  <si>
    <t>8 lag - trippel serie</t>
  </si>
  <si>
    <t>21 Kamper"</t>
  </si>
  <si>
    <t>ca 14 kamper totalt</t>
  </si>
  <si>
    <t>Alt. 2 Dobbel serie</t>
  </si>
  <si>
    <t xml:space="preserve">Tysnes </t>
  </si>
  <si>
    <t>ca 21 Kamper</t>
  </si>
  <si>
    <t>Sund Sportsklubb ( B)</t>
  </si>
  <si>
    <t>Vadmyra (B)</t>
  </si>
  <si>
    <t>Os 2 (B)</t>
  </si>
  <si>
    <t>Lindås (B)</t>
  </si>
  <si>
    <t>Fana 2 (B)</t>
  </si>
  <si>
    <t>Gutter 14 AA1 H</t>
  </si>
  <si>
    <t>Gutter 14 AA2 H</t>
  </si>
  <si>
    <t>6 lag - Dobbel serie</t>
  </si>
  <si>
    <t>16 kampar totalt</t>
  </si>
  <si>
    <t>20 kampar totalt</t>
  </si>
  <si>
    <t>Gutter A02 H</t>
  </si>
  <si>
    <t>Gutter 14 A03 SF</t>
  </si>
  <si>
    <t>Gutter 14 AA3 SF</t>
  </si>
  <si>
    <t>Øvrige går</t>
  </si>
  <si>
    <t>til AA3</t>
  </si>
  <si>
    <t>til AA4 SF</t>
  </si>
  <si>
    <t>Alt 2: G14 og G13</t>
  </si>
  <si>
    <t>G14 A03 SF</t>
  </si>
  <si>
    <t>G14 A04 SF</t>
  </si>
  <si>
    <t>G14 A05 SF</t>
  </si>
  <si>
    <t xml:space="preserve">Ønskes det kval? </t>
  </si>
  <si>
    <t>Alt. 2 = Kvalifisering</t>
  </si>
  <si>
    <t>Dale Il Fjaler (G17)</t>
  </si>
  <si>
    <t>Bjarg (G17)</t>
  </si>
  <si>
    <t>Bjørnar 3</t>
  </si>
  <si>
    <t>Gutter 10 A02 H</t>
  </si>
  <si>
    <t>Mathopen Minecraft</t>
  </si>
  <si>
    <t>Mathopen Roblox</t>
  </si>
  <si>
    <t>Øyglimt</t>
  </si>
  <si>
    <t>18 lag - aktivitetsserie</t>
  </si>
  <si>
    <t>Gutter 11 A02 H</t>
  </si>
  <si>
    <t>Mathopen grønn</t>
  </si>
  <si>
    <t>Mathopen svart</t>
  </si>
  <si>
    <t>Eidsvåg IL</t>
  </si>
  <si>
    <t>Sotra Brattholmen 2</t>
  </si>
  <si>
    <t xml:space="preserve">Nordnes </t>
  </si>
  <si>
    <t xml:space="preserve">Kalandseid </t>
  </si>
  <si>
    <t>SIL/KRIL</t>
  </si>
  <si>
    <t xml:space="preserve">Voss Handballklubb (B) </t>
  </si>
  <si>
    <t>øvrige går til</t>
  </si>
  <si>
    <t xml:space="preserve">Nr. 1-3 fra A1, A3 og A4 </t>
  </si>
  <si>
    <t>Nr. 1-2 fra A2</t>
  </si>
  <si>
    <t>ca 23 kamper totalt</t>
  </si>
  <si>
    <t>ca 25 kamper totalt</t>
  </si>
  <si>
    <t>Øvrige går til AA</t>
  </si>
  <si>
    <t>Bjarg 6</t>
  </si>
  <si>
    <t>Bjarg 7</t>
  </si>
  <si>
    <t xml:space="preserve">Os </t>
  </si>
  <si>
    <t xml:space="preserve">Flaktveit </t>
  </si>
  <si>
    <t>Fyllingen2</t>
  </si>
  <si>
    <t>Åsane 1</t>
  </si>
  <si>
    <t>se G16</t>
  </si>
  <si>
    <t>Osterøy/Bjørnar</t>
  </si>
  <si>
    <t>Kvinner Senior</t>
  </si>
  <si>
    <t>lag i klassen</t>
  </si>
  <si>
    <t>3 divisjon</t>
  </si>
  <si>
    <t>4.divisjon avd. 1</t>
  </si>
  <si>
    <t>4.divisjon avd. 2</t>
  </si>
  <si>
    <t>5.divisjon avd 1</t>
  </si>
  <si>
    <t>5.divisjon avd 2</t>
  </si>
  <si>
    <t>6.divisjon avd 1</t>
  </si>
  <si>
    <t>Menn Senior</t>
  </si>
  <si>
    <t>4.divisjon</t>
  </si>
  <si>
    <t>5.divisjon</t>
  </si>
  <si>
    <t xml:space="preserve">Bergen </t>
  </si>
  <si>
    <t>BSI</t>
  </si>
  <si>
    <t>NHHI</t>
  </si>
  <si>
    <t>BSI 2</t>
  </si>
  <si>
    <t>Florø Sportsklubb 2</t>
  </si>
  <si>
    <t>BSI 3</t>
  </si>
  <si>
    <t>Kleppestø</t>
  </si>
  <si>
    <t>NHHI 2</t>
  </si>
  <si>
    <t>BI</t>
  </si>
  <si>
    <t>Juristforeningen</t>
  </si>
  <si>
    <t>Kjøkkelvik 4</t>
  </si>
  <si>
    <t>OS</t>
  </si>
  <si>
    <t>Norrøna</t>
  </si>
  <si>
    <t>Viking TIF 3</t>
  </si>
  <si>
    <t>Raballder Bergen</t>
  </si>
  <si>
    <t xml:space="preserve">Viking TIF 4 </t>
  </si>
  <si>
    <t>Sandviken/Åsane 2 (B)</t>
  </si>
  <si>
    <t xml:space="preserve">nr. 1 og 2 i A2 </t>
  </si>
  <si>
    <t>går til AA1</t>
  </si>
  <si>
    <t>nr. 1, 2 og 3</t>
  </si>
  <si>
    <t xml:space="preserve"> i A1 og A3 og </t>
  </si>
  <si>
    <t>8 lag - Enkel serie</t>
  </si>
  <si>
    <t>7 kamper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</si>
</sst>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</font>
    <font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Verdana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0"/>
      <color theme="1"/>
      <name val="Verdana"/>
      <family val="2"/>
    </font>
    <font>
      <i/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000000"/>
      <name val="Verdana"/>
      <family val="2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</font>
    <font>
      <strike/>
      <sz val="11"/>
      <color theme="1"/>
      <name val="Calibri"/>
      <family val="2"/>
      <scheme val="minor"/>
    </font>
    <font>
      <sz val="11"/>
      <color theme="9" tint="-0.249977111117893"/>
      <name val="Calibri"/>
      <family val="2"/>
    </font>
    <font>
      <sz val="11"/>
      <color rgb="FFFF0000"/>
      <name val="Calibri"/>
      <family val="2"/>
    </font>
    <font>
      <sz val="11"/>
      <color rgb="FF00B050"/>
      <name val="Calibri"/>
      <family val="2"/>
    </font>
    <font>
      <u/>
      <sz val="11"/>
      <color rgb="FFFF0000"/>
      <name val="Calibri"/>
      <family val="2"/>
    </font>
    <font>
      <i/>
      <sz val="11"/>
      <color rgb="FFFF0000"/>
      <name val="Calibri"/>
      <family val="2"/>
      <scheme val="minor"/>
    </font>
    <font>
      <sz val="12"/>
      <name val="Calibri"/>
      <family val="2"/>
    </font>
    <font>
      <sz val="11"/>
      <color theme="1"/>
      <name val="Calibri"/>
      <family val="2"/>
    </font>
    <font>
      <sz val="11"/>
      <color rgb="FFFFC000"/>
      <name val="Calibri"/>
      <family val="2"/>
    </font>
    <font>
      <sz val="11"/>
      <color theme="8" tint="-0.499984740745262"/>
      <name val="Calibri"/>
      <family val="2"/>
      <scheme val="minor"/>
    </font>
    <font>
      <sz val="11"/>
      <color rgb="FF7030A0"/>
      <name val="Calibri"/>
      <family val="2"/>
      <scheme val="minor"/>
    </font>
    <font>
      <sz val="11"/>
      <color theme="7"/>
      <name val="Calibri"/>
      <family val="2"/>
      <scheme val="minor"/>
    </font>
    <font>
      <sz val="11"/>
      <color theme="4"/>
      <name val="Calibri"/>
      <family val="2"/>
      <scheme val="minor"/>
    </font>
    <font>
      <sz val="11"/>
      <color theme="9"/>
      <name val="Calibri"/>
      <family val="2"/>
      <scheme val="minor"/>
    </font>
    <font>
      <sz val="11"/>
      <color rgb="FFFFC000"/>
      <name val="Calibri"/>
      <family val="2"/>
      <scheme val="minor"/>
    </font>
    <font>
      <sz val="11"/>
      <color rgb="FF00B0F0"/>
      <name val="Calibri"/>
      <family val="2"/>
      <scheme val="minor"/>
    </font>
    <font>
      <sz val="11"/>
      <color theme="5" tint="-0.249977111117893"/>
      <name val="Calibri"/>
      <family val="2"/>
      <scheme val="minor"/>
    </font>
    <font>
      <b/>
      <sz val="1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000"/>
      </patternFill>
    </fill>
    <fill>
      <patternFill patternType="solid">
        <fgColor rgb="FF00B0F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1">
    <xf numFmtId="0" fontId="0" fillId="0" borderId="0"/>
    <xf numFmtId="0" fontId="2" fillId="0" borderId="0" applyBorder="0"/>
    <xf numFmtId="0" fontId="2" fillId="5" borderId="6" applyNumberFormat="0" applyFont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276">
    <xf numFmtId="0" fontId="0" fillId="0" borderId="0" xfId="0"/>
    <xf numFmtId="0" fontId="0" fillId="0" borderId="1" xfId="0" applyFont="1" applyBorder="1"/>
    <xf numFmtId="0" fontId="0" fillId="0" borderId="0" xfId="0" applyFont="1"/>
    <xf numFmtId="0" fontId="4" fillId="0" borderId="0" xfId="0" applyFont="1"/>
    <xf numFmtId="0" fontId="0" fillId="6" borderId="0" xfId="0" applyFill="1"/>
    <xf numFmtId="0" fontId="5" fillId="6" borderId="0" xfId="0" applyFont="1" applyFill="1"/>
    <xf numFmtId="0" fontId="4" fillId="6" borderId="0" xfId="0" applyFont="1" applyFill="1"/>
    <xf numFmtId="0" fontId="0" fillId="3" borderId="1" xfId="0" applyFont="1" applyFill="1" applyBorder="1"/>
    <xf numFmtId="0" fontId="0" fillId="0" borderId="0" xfId="0" applyFont="1" applyAlignment="1">
      <alignment horizontal="center"/>
    </xf>
    <xf numFmtId="0" fontId="6" fillId="2" borderId="1" xfId="0" applyFont="1" applyFill="1" applyBorder="1" applyAlignment="1"/>
    <xf numFmtId="0" fontId="7" fillId="2" borderId="4" xfId="0" applyFont="1" applyFill="1" applyBorder="1" applyAlignment="1"/>
    <xf numFmtId="0" fontId="0" fillId="2" borderId="5" xfId="0" applyFont="1" applyFill="1" applyBorder="1" applyAlignment="1"/>
    <xf numFmtId="0" fontId="7" fillId="2" borderId="1" xfId="0" applyFont="1" applyFill="1" applyBorder="1" applyAlignment="1"/>
    <xf numFmtId="0" fontId="7" fillId="0" borderId="1" xfId="1" applyNumberFormat="1" applyFont="1" applyFill="1" applyBorder="1" applyAlignment="1" applyProtection="1"/>
    <xf numFmtId="0" fontId="7" fillId="3" borderId="2" xfId="0" applyFont="1" applyFill="1" applyBorder="1" applyAlignment="1">
      <alignment vertical="center"/>
    </xf>
    <xf numFmtId="0" fontId="0" fillId="7" borderId="7" xfId="0" applyFont="1" applyFill="1" applyBorder="1" applyAlignment="1">
      <alignment horizontal="center"/>
    </xf>
    <xf numFmtId="0" fontId="7" fillId="2" borderId="5" xfId="0" applyFont="1" applyFill="1" applyBorder="1" applyAlignment="1"/>
    <xf numFmtId="0" fontId="0" fillId="0" borderId="0" xfId="0" applyFont="1" applyFill="1"/>
    <xf numFmtId="0" fontId="0" fillId="0" borderId="1" xfId="0" applyFont="1" applyFill="1" applyBorder="1"/>
    <xf numFmtId="0" fontId="3" fillId="0" borderId="1" xfId="0" applyFont="1" applyFill="1" applyBorder="1"/>
    <xf numFmtId="0" fontId="11" fillId="0" borderId="0" xfId="0" applyFont="1"/>
    <xf numFmtId="0" fontId="0" fillId="11" borderId="1" xfId="0" applyFont="1" applyFill="1" applyBorder="1"/>
    <xf numFmtId="0" fontId="2" fillId="11" borderId="1" xfId="1" applyNumberFormat="1" applyFont="1" applyFill="1" applyBorder="1" applyAlignment="1" applyProtection="1"/>
    <xf numFmtId="0" fontId="12" fillId="6" borderId="0" xfId="0" applyFont="1" applyFill="1"/>
    <xf numFmtId="0" fontId="13" fillId="6" borderId="0" xfId="0" applyFont="1" applyFill="1"/>
    <xf numFmtId="0" fontId="14" fillId="6" borderId="0" xfId="0" applyFont="1" applyFill="1"/>
    <xf numFmtId="0" fontId="12" fillId="0" borderId="0" xfId="0" applyFont="1"/>
    <xf numFmtId="0" fontId="12" fillId="0" borderId="0" xfId="0" applyFont="1" applyAlignment="1">
      <alignment horizontal="center"/>
    </xf>
    <xf numFmtId="0" fontId="15" fillId="2" borderId="1" xfId="0" applyFont="1" applyFill="1" applyBorder="1" applyAlignment="1"/>
    <xf numFmtId="0" fontId="12" fillId="0" borderId="1" xfId="0" applyNumberFormat="1" applyFont="1" applyFill="1" applyBorder="1" applyAlignment="1" applyProtection="1"/>
    <xf numFmtId="0" fontId="17" fillId="2" borderId="4" xfId="0" applyFont="1" applyFill="1" applyBorder="1" applyAlignment="1"/>
    <xf numFmtId="0" fontId="12" fillId="2" borderId="5" xfId="0" applyFont="1" applyFill="1" applyBorder="1" applyAlignment="1"/>
    <xf numFmtId="0" fontId="12" fillId="0" borderId="1" xfId="0" applyFont="1" applyBorder="1"/>
    <xf numFmtId="0" fontId="18" fillId="0" borderId="0" xfId="0" applyFont="1" applyAlignment="1">
      <alignment horizontal="center"/>
    </xf>
    <xf numFmtId="0" fontId="14" fillId="0" borderId="0" xfId="0" applyFont="1" applyFill="1" applyBorder="1" applyAlignment="1"/>
    <xf numFmtId="0" fontId="12" fillId="0" borderId="0" xfId="0" applyFont="1" applyFill="1"/>
    <xf numFmtId="0" fontId="19" fillId="0" borderId="0" xfId="0" applyFont="1"/>
    <xf numFmtId="0" fontId="12" fillId="8" borderId="4" xfId="0" applyFont="1" applyFill="1" applyBorder="1"/>
    <xf numFmtId="0" fontId="12" fillId="8" borderId="5" xfId="0" applyFont="1" applyFill="1" applyBorder="1"/>
    <xf numFmtId="0" fontId="12" fillId="0" borderId="0" xfId="0" applyFont="1" applyFill="1" applyBorder="1"/>
    <xf numFmtId="0" fontId="12" fillId="0" borderId="4" xfId="0" applyNumberFormat="1" applyFont="1" applyFill="1" applyBorder="1" applyAlignment="1" applyProtection="1"/>
    <xf numFmtId="0" fontId="12" fillId="0" borderId="0" xfId="0" applyFont="1" applyFill="1" applyBorder="1" applyAlignment="1"/>
    <xf numFmtId="0" fontId="14" fillId="0" borderId="0" xfId="0" applyFont="1"/>
    <xf numFmtId="0" fontId="20" fillId="0" borderId="1" xfId="1" applyNumberFormat="1" applyFont="1" applyFill="1" applyBorder="1" applyAlignment="1" applyProtection="1"/>
    <xf numFmtId="0" fontId="21" fillId="11" borderId="1" xfId="1" applyNumberFormat="1" applyFont="1" applyFill="1" applyBorder="1" applyAlignment="1" applyProtection="1"/>
    <xf numFmtId="0" fontId="22" fillId="0" borderId="0" xfId="0" applyFont="1" applyAlignment="1"/>
    <xf numFmtId="0" fontId="23" fillId="0" borderId="0" xfId="0" applyFont="1"/>
    <xf numFmtId="0" fontId="22" fillId="0" borderId="0" xfId="0" applyFont="1"/>
    <xf numFmtId="0" fontId="14" fillId="9" borderId="1" xfId="0" applyFont="1" applyFill="1" applyBorder="1" applyAlignment="1"/>
    <xf numFmtId="0" fontId="12" fillId="9" borderId="4" xfId="0" applyFont="1" applyFill="1" applyBorder="1" applyAlignment="1"/>
    <xf numFmtId="0" fontId="12" fillId="9" borderId="5" xfId="0" applyFont="1" applyFill="1" applyBorder="1" applyAlignment="1"/>
    <xf numFmtId="0" fontId="24" fillId="0" borderId="0" xfId="0" applyFont="1" applyFill="1" applyBorder="1" applyAlignment="1"/>
    <xf numFmtId="0" fontId="16" fillId="0" borderId="0" xfId="0" applyFont="1" applyFill="1" applyBorder="1" applyAlignment="1"/>
    <xf numFmtId="0" fontId="18" fillId="0" borderId="0" xfId="0" applyFont="1" applyFill="1"/>
    <xf numFmtId="0" fontId="12" fillId="11" borderId="1" xfId="0" applyFont="1" applyFill="1" applyBorder="1"/>
    <xf numFmtId="0" fontId="18" fillId="0" borderId="0" xfId="0" applyFont="1" applyFill="1" applyBorder="1"/>
    <xf numFmtId="0" fontId="18" fillId="0" borderId="0" xfId="0" applyFont="1" applyBorder="1"/>
    <xf numFmtId="0" fontId="12" fillId="7" borderId="7" xfId="0" applyFont="1" applyFill="1" applyBorder="1" applyAlignment="1">
      <alignment horizontal="center"/>
    </xf>
    <xf numFmtId="0" fontId="17" fillId="0" borderId="0" xfId="0" applyFont="1" applyAlignment="1">
      <alignment horizontal="center"/>
    </xf>
    <xf numFmtId="0" fontId="18" fillId="0" borderId="0" xfId="0" applyFont="1"/>
    <xf numFmtId="0" fontId="12" fillId="7" borderId="4" xfId="0" applyFont="1" applyFill="1" applyBorder="1" applyAlignment="1">
      <alignment horizontal="center"/>
    </xf>
    <xf numFmtId="0" fontId="17" fillId="11" borderId="1" xfId="0" applyFont="1" applyFill="1" applyBorder="1" applyAlignment="1">
      <alignment vertical="top" wrapText="1"/>
    </xf>
    <xf numFmtId="0" fontId="12" fillId="0" borderId="1" xfId="0" applyFont="1" applyFill="1" applyBorder="1"/>
    <xf numFmtId="0" fontId="12" fillId="0" borderId="0" xfId="0" applyNumberFormat="1" applyFont="1" applyFill="1" applyAlignment="1" applyProtection="1"/>
    <xf numFmtId="0" fontId="17" fillId="4" borderId="4" xfId="0" applyFont="1" applyFill="1" applyBorder="1" applyAlignment="1">
      <alignment horizontal="left"/>
    </xf>
    <xf numFmtId="0" fontId="17" fillId="4" borderId="5" xfId="0" applyFont="1" applyFill="1" applyBorder="1" applyAlignment="1">
      <alignment horizontal="left"/>
    </xf>
    <xf numFmtId="0" fontId="15" fillId="10" borderId="1" xfId="0" applyFont="1" applyFill="1" applyBorder="1" applyAlignment="1"/>
    <xf numFmtId="0" fontId="17" fillId="10" borderId="4" xfId="0" applyFont="1" applyFill="1" applyBorder="1" applyAlignment="1">
      <alignment horizontal="left"/>
    </xf>
    <xf numFmtId="0" fontId="17" fillId="10" borderId="5" xfId="0" applyFont="1" applyFill="1" applyBorder="1" applyAlignment="1">
      <alignment horizontal="left"/>
    </xf>
    <xf numFmtId="0" fontId="25" fillId="0" borderId="1" xfId="1" applyNumberFormat="1" applyFont="1" applyFill="1" applyBorder="1" applyAlignment="1" applyProtection="1"/>
    <xf numFmtId="0" fontId="12" fillId="0" borderId="4" xfId="0" applyFont="1" applyBorder="1"/>
    <xf numFmtId="0" fontId="12" fillId="0" borderId="0" xfId="0" applyFont="1" applyFill="1" applyBorder="1" applyAlignment="1">
      <alignment horizontal="center"/>
    </xf>
    <xf numFmtId="0" fontId="15" fillId="8" borderId="1" xfId="0" applyFont="1" applyFill="1" applyBorder="1" applyAlignment="1"/>
    <xf numFmtId="0" fontId="14" fillId="8" borderId="1" xfId="0" applyFont="1" applyFill="1" applyBorder="1" applyAlignment="1">
      <alignment horizontal="left"/>
    </xf>
    <xf numFmtId="0" fontId="12" fillId="0" borderId="1" xfId="0" applyFont="1" applyFill="1" applyBorder="1" applyAlignment="1">
      <alignment horizontal="left"/>
    </xf>
    <xf numFmtId="0" fontId="12" fillId="0" borderId="0" xfId="0" applyFont="1" applyAlignment="1">
      <alignment vertical="center"/>
    </xf>
    <xf numFmtId="0" fontId="20" fillId="0" borderId="1" xfId="0" applyNumberFormat="1" applyFont="1" applyFill="1" applyBorder="1" applyAlignment="1" applyProtection="1"/>
    <xf numFmtId="0" fontId="20" fillId="0" borderId="1" xfId="0" applyFont="1" applyBorder="1"/>
    <xf numFmtId="0" fontId="22" fillId="0" borderId="1" xfId="0" applyFont="1" applyBorder="1"/>
    <xf numFmtId="0" fontId="20" fillId="11" borderId="1" xfId="0" applyFont="1" applyFill="1" applyBorder="1"/>
    <xf numFmtId="0" fontId="22" fillId="11" borderId="1" xfId="0" applyFont="1" applyFill="1" applyBorder="1"/>
    <xf numFmtId="0" fontId="4" fillId="9" borderId="1" xfId="0" applyFont="1" applyFill="1" applyBorder="1" applyAlignment="1"/>
    <xf numFmtId="0" fontId="13" fillId="0" borderId="0" xfId="0" applyFont="1" applyFill="1"/>
    <xf numFmtId="0" fontId="14" fillId="0" borderId="0" xfId="0" applyFont="1" applyFill="1"/>
    <xf numFmtId="0" fontId="17" fillId="0" borderId="0" xfId="0" applyFont="1" applyFill="1" applyBorder="1" applyAlignment="1">
      <alignment horizontal="left"/>
    </xf>
    <xf numFmtId="0" fontId="22" fillId="0" borderId="0" xfId="0" applyFont="1" applyAlignment="1">
      <alignment horizontal="center"/>
    </xf>
    <xf numFmtId="0" fontId="17" fillId="0" borderId="0" xfId="0" applyFont="1" applyFill="1" applyBorder="1" applyAlignment="1">
      <alignment horizontal="center"/>
    </xf>
    <xf numFmtId="0" fontId="12" fillId="0" borderId="0" xfId="0" applyFont="1" applyFill="1" applyAlignment="1">
      <alignment horizontal="center"/>
    </xf>
    <xf numFmtId="0" fontId="17" fillId="2" borderId="5" xfId="0" applyFont="1" applyFill="1" applyBorder="1" applyAlignment="1"/>
    <xf numFmtId="0" fontId="26" fillId="6" borderId="0" xfId="0" applyFont="1" applyFill="1"/>
    <xf numFmtId="0" fontId="27" fillId="6" borderId="0" xfId="0" applyFont="1" applyFill="1"/>
    <xf numFmtId="0" fontId="28" fillId="6" borderId="0" xfId="0" applyFont="1" applyFill="1"/>
    <xf numFmtId="0" fontId="26" fillId="0" borderId="0" xfId="0" applyFont="1"/>
    <xf numFmtId="0" fontId="26" fillId="0" borderId="0" xfId="0" applyFont="1" applyFill="1" applyBorder="1"/>
    <xf numFmtId="0" fontId="26" fillId="0" borderId="0" xfId="0" applyFont="1" applyAlignment="1">
      <alignment horizontal="center"/>
    </xf>
    <xf numFmtId="0" fontId="28" fillId="2" borderId="1" xfId="0" applyFont="1" applyFill="1" applyBorder="1" applyAlignment="1"/>
    <xf numFmtId="0" fontId="28" fillId="4" borderId="1" xfId="0" applyFont="1" applyFill="1" applyBorder="1" applyAlignment="1"/>
    <xf numFmtId="0" fontId="26" fillId="0" borderId="1" xfId="0" applyNumberFormat="1" applyFont="1" applyFill="1" applyBorder="1" applyAlignment="1" applyProtection="1"/>
    <xf numFmtId="0" fontId="26" fillId="3" borderId="1" xfId="0" applyFont="1" applyFill="1" applyBorder="1"/>
    <xf numFmtId="0" fontId="26" fillId="0" borderId="0" xfId="0" applyNumberFormat="1" applyFont="1" applyFill="1" applyAlignment="1" applyProtection="1"/>
    <xf numFmtId="0" fontId="30" fillId="0" borderId="0" xfId="0" applyFont="1" applyAlignment="1">
      <alignment horizontal="center"/>
    </xf>
    <xf numFmtId="0" fontId="26" fillId="2" borderId="1" xfId="0" applyFont="1" applyFill="1" applyBorder="1" applyAlignment="1"/>
    <xf numFmtId="0" fontId="26" fillId="0" borderId="0" xfId="0" applyFont="1" applyFill="1"/>
    <xf numFmtId="0" fontId="31" fillId="0" borderId="0" xfId="1" applyNumberFormat="1" applyFont="1" applyFill="1" applyAlignment="1" applyProtection="1"/>
    <xf numFmtId="0" fontId="31" fillId="0" borderId="0" xfId="1" applyNumberFormat="1" applyFont="1" applyFill="1" applyBorder="1" applyAlignment="1" applyProtection="1"/>
    <xf numFmtId="0" fontId="26" fillId="0" borderId="1" xfId="0" applyFont="1" applyBorder="1"/>
    <xf numFmtId="0" fontId="32" fillId="0" borderId="0" xfId="0" applyFont="1" applyAlignment="1">
      <alignment horizontal="left"/>
    </xf>
    <xf numFmtId="0" fontId="29" fillId="3" borderId="2" xfId="0" applyFont="1" applyFill="1" applyBorder="1" applyAlignment="1">
      <alignment vertical="center"/>
    </xf>
    <xf numFmtId="0" fontId="29" fillId="3" borderId="1" xfId="0" applyFont="1" applyFill="1" applyBorder="1" applyAlignment="1">
      <alignment vertical="center"/>
    </xf>
    <xf numFmtId="0" fontId="29" fillId="2" borderId="1" xfId="0" applyFont="1" applyFill="1" applyBorder="1" applyAlignment="1"/>
    <xf numFmtId="0" fontId="28" fillId="10" borderId="1" xfId="0" applyFont="1" applyFill="1" applyBorder="1" applyAlignment="1"/>
    <xf numFmtId="0" fontId="26" fillId="4" borderId="4" xfId="0" applyFont="1" applyFill="1" applyBorder="1" applyAlignment="1"/>
    <xf numFmtId="0" fontId="26" fillId="4" borderId="5" xfId="0" applyFont="1" applyFill="1" applyBorder="1" applyAlignment="1"/>
    <xf numFmtId="0" fontId="26" fillId="0" borderId="0" xfId="0" applyFont="1" applyFill="1" applyBorder="1" applyAlignment="1"/>
    <xf numFmtId="0" fontId="34" fillId="2" borderId="1" xfId="0" applyFont="1" applyFill="1" applyBorder="1" applyAlignment="1"/>
    <xf numFmtId="0" fontId="26" fillId="0" borderId="1" xfId="0" applyFont="1" applyFill="1" applyBorder="1"/>
    <xf numFmtId="0" fontId="29" fillId="2" borderId="7" xfId="0" applyFont="1" applyFill="1" applyBorder="1" applyAlignment="1"/>
    <xf numFmtId="0" fontId="35" fillId="11" borderId="1" xfId="1" applyNumberFormat="1" applyFont="1" applyFill="1" applyBorder="1" applyAlignment="1" applyProtection="1"/>
    <xf numFmtId="0" fontId="26" fillId="11" borderId="1" xfId="0" applyFont="1" applyFill="1" applyBorder="1"/>
    <xf numFmtId="0" fontId="33" fillId="0" borderId="0" xfId="0" applyFont="1"/>
    <xf numFmtId="0" fontId="36" fillId="0" borderId="0" xfId="0" applyFont="1"/>
    <xf numFmtId="0" fontId="30" fillId="0" borderId="0" xfId="0" applyFont="1" applyFill="1" applyBorder="1" applyAlignment="1">
      <alignment horizontal="center" vertical="center"/>
    </xf>
    <xf numFmtId="0" fontId="30" fillId="0" borderId="0" xfId="0" applyFont="1"/>
    <xf numFmtId="0" fontId="26" fillId="3" borderId="1" xfId="0" applyFont="1" applyFill="1" applyBorder="1" applyAlignment="1">
      <alignment vertical="center" wrapText="1"/>
    </xf>
    <xf numFmtId="0" fontId="26" fillId="3" borderId="4" xfId="0" applyFont="1" applyFill="1" applyBorder="1" applyAlignment="1">
      <alignment vertical="center" wrapText="1"/>
    </xf>
    <xf numFmtId="0" fontId="29" fillId="4" borderId="4" xfId="0" applyFont="1" applyFill="1" applyBorder="1" applyAlignment="1"/>
    <xf numFmtId="0" fontId="1" fillId="0" borderId="0" xfId="0" applyFont="1" applyFill="1"/>
    <xf numFmtId="0" fontId="7" fillId="11" borderId="1" xfId="0" applyFont="1" applyFill="1" applyBorder="1" applyAlignment="1">
      <alignment vertical="center"/>
    </xf>
    <xf numFmtId="0" fontId="11" fillId="8" borderId="4" xfId="0" applyFont="1" applyFill="1" applyBorder="1"/>
    <xf numFmtId="0" fontId="11" fillId="8" borderId="5" xfId="0" applyFont="1" applyFill="1" applyBorder="1"/>
    <xf numFmtId="0" fontId="0" fillId="0" borderId="1" xfId="0" applyNumberFormat="1" applyFill="1" applyBorder="1" applyAlignment="1" applyProtection="1"/>
    <xf numFmtId="0" fontId="0" fillId="8" borderId="4" xfId="0" applyFont="1" applyFill="1" applyBorder="1"/>
    <xf numFmtId="0" fontId="0" fillId="8" borderId="5" xfId="0" applyFont="1" applyFill="1" applyBorder="1"/>
    <xf numFmtId="0" fontId="0" fillId="0" borderId="0" xfId="0" applyNumberFormat="1" applyFill="1" applyAlignment="1" applyProtection="1"/>
    <xf numFmtId="0" fontId="0" fillId="0" borderId="1" xfId="0" applyBorder="1"/>
    <xf numFmtId="0" fontId="20" fillId="0" borderId="0" xfId="0" applyNumberFormat="1" applyFont="1" applyFill="1" applyAlignment="1" applyProtection="1"/>
    <xf numFmtId="0" fontId="38" fillId="0" borderId="0" xfId="0" applyNumberFormat="1" applyFont="1" applyFill="1" applyAlignment="1" applyProtection="1"/>
    <xf numFmtId="0" fontId="39" fillId="0" borderId="0" xfId="0" applyNumberFormat="1" applyFont="1" applyFill="1" applyAlignment="1" applyProtection="1"/>
    <xf numFmtId="0" fontId="37" fillId="0" borderId="0" xfId="0" applyNumberFormat="1" applyFont="1" applyFill="1" applyAlignment="1" applyProtection="1"/>
    <xf numFmtId="0" fontId="4" fillId="4" borderId="1" xfId="0" applyFont="1" applyFill="1" applyBorder="1" applyAlignment="1"/>
    <xf numFmtId="0" fontId="20" fillId="0" borderId="7" xfId="0" applyNumberFormat="1" applyFont="1" applyFill="1" applyBorder="1" applyAlignment="1" applyProtection="1"/>
    <xf numFmtId="0" fontId="0" fillId="4" borderId="4" xfId="0" applyFont="1" applyFill="1" applyBorder="1" applyAlignment="1"/>
    <xf numFmtId="0" fontId="0" fillId="4" borderId="5" xfId="0" applyFont="1" applyFill="1" applyBorder="1" applyAlignment="1"/>
    <xf numFmtId="0" fontId="0" fillId="0" borderId="0" xfId="0" applyFont="1" applyFill="1" applyBorder="1" applyAlignment="1"/>
    <xf numFmtId="0" fontId="0" fillId="0" borderId="0" xfId="0" applyFill="1"/>
    <xf numFmtId="0" fontId="1" fillId="0" borderId="0" xfId="0" applyFont="1"/>
    <xf numFmtId="0" fontId="40" fillId="0" borderId="0" xfId="0" applyNumberFormat="1" applyFont="1" applyFill="1" applyAlignment="1" applyProtection="1"/>
    <xf numFmtId="0" fontId="41" fillId="0" borderId="0" xfId="0" applyFont="1" applyFill="1" applyBorder="1" applyAlignment="1"/>
    <xf numFmtId="0" fontId="2" fillId="0" borderId="0" xfId="0" applyNumberFormat="1" applyFont="1" applyFill="1" applyAlignment="1" applyProtection="1"/>
    <xf numFmtId="0" fontId="2" fillId="0" borderId="1" xfId="0" applyFont="1" applyBorder="1"/>
    <xf numFmtId="0" fontId="2" fillId="0" borderId="1" xfId="0" applyFont="1" applyFill="1" applyBorder="1"/>
    <xf numFmtId="0" fontId="2" fillId="8" borderId="4" xfId="0" applyFont="1" applyFill="1" applyBorder="1"/>
    <xf numFmtId="0" fontId="2" fillId="8" borderId="5" xfId="0" applyFont="1" applyFill="1" applyBorder="1"/>
    <xf numFmtId="0" fontId="2" fillId="0" borderId="0" xfId="0" applyFont="1"/>
    <xf numFmtId="0" fontId="2" fillId="7" borderId="7" xfId="0" applyFont="1" applyFill="1" applyBorder="1" applyAlignment="1">
      <alignment horizontal="center"/>
    </xf>
    <xf numFmtId="0" fontId="2" fillId="0" borderId="0" xfId="0" applyFont="1" applyFill="1"/>
    <xf numFmtId="0" fontId="26" fillId="0" borderId="0" xfId="0" applyFont="1" applyFill="1" applyBorder="1" applyAlignment="1">
      <alignment horizontal="center"/>
    </xf>
    <xf numFmtId="0" fontId="0" fillId="12" borderId="1" xfId="0" applyFill="1" applyBorder="1"/>
    <xf numFmtId="0" fontId="12" fillId="0" borderId="0" xfId="0" applyFont="1" applyBorder="1"/>
    <xf numFmtId="0" fontId="22" fillId="0" borderId="1" xfId="0" applyNumberFormat="1" applyFont="1" applyFill="1" applyBorder="1" applyAlignment="1" applyProtection="1"/>
    <xf numFmtId="0" fontId="0" fillId="0" borderId="1" xfId="0" applyNumberFormat="1" applyFont="1" applyFill="1" applyBorder="1" applyAlignment="1" applyProtection="1"/>
    <xf numFmtId="0" fontId="43" fillId="0" borderId="1" xfId="0" applyFont="1" applyFill="1" applyBorder="1"/>
    <xf numFmtId="0" fontId="0" fillId="0" borderId="1" xfId="0" applyFill="1" applyBorder="1"/>
    <xf numFmtId="0" fontId="20" fillId="0" borderId="7" xfId="1" applyNumberFormat="1" applyFont="1" applyFill="1" applyBorder="1" applyAlignment="1" applyProtection="1"/>
    <xf numFmtId="0" fontId="2" fillId="0" borderId="1" xfId="1" applyNumberFormat="1" applyFont="1" applyFill="1" applyBorder="1" applyAlignment="1" applyProtection="1"/>
    <xf numFmtId="0" fontId="0" fillId="3" borderId="1" xfId="0" applyFont="1" applyFill="1" applyBorder="1" applyAlignment="1">
      <alignment vertical="center" wrapText="1"/>
    </xf>
    <xf numFmtId="0" fontId="7" fillId="4" borderId="4" xfId="0" applyFont="1" applyFill="1" applyBorder="1" applyAlignment="1"/>
    <xf numFmtId="0" fontId="7" fillId="2" borderId="7" xfId="0" applyFont="1" applyFill="1" applyBorder="1" applyAlignment="1"/>
    <xf numFmtId="0" fontId="49" fillId="0" borderId="0" xfId="0" applyFont="1"/>
    <xf numFmtId="0" fontId="46" fillId="0" borderId="0" xfId="0" applyFont="1"/>
    <xf numFmtId="0" fontId="47" fillId="0" borderId="0" xfId="0" applyFont="1"/>
    <xf numFmtId="0" fontId="48" fillId="0" borderId="0" xfId="0" applyNumberFormat="1" applyFont="1" applyFill="1" applyAlignment="1" applyProtection="1"/>
    <xf numFmtId="0" fontId="50" fillId="0" borderId="0" xfId="0" applyFont="1"/>
    <xf numFmtId="0" fontId="51" fillId="0" borderId="0" xfId="0" applyFont="1"/>
    <xf numFmtId="0" fontId="11" fillId="6" borderId="0" xfId="0" applyFont="1" applyFill="1"/>
    <xf numFmtId="0" fontId="11" fillId="0" borderId="0" xfId="0" applyFont="1" applyAlignment="1">
      <alignment horizontal="center"/>
    </xf>
    <xf numFmtId="0" fontId="2" fillId="13" borderId="1" xfId="1" applyNumberFormat="1" applyFill="1" applyBorder="1" applyAlignment="1" applyProtection="1"/>
    <xf numFmtId="0" fontId="11" fillId="0" borderId="1" xfId="0" applyNumberFormat="1" applyFont="1" applyFill="1" applyBorder="1" applyAlignment="1" applyProtection="1"/>
    <xf numFmtId="0" fontId="20" fillId="13" borderId="1" xfId="1" applyNumberFormat="1" applyFont="1" applyFill="1" applyBorder="1" applyAlignment="1" applyProtection="1"/>
    <xf numFmtId="0" fontId="11" fillId="0" borderId="1" xfId="0" applyFont="1" applyBorder="1"/>
    <xf numFmtId="0" fontId="11" fillId="2" borderId="5" xfId="0" applyFont="1" applyFill="1" applyBorder="1" applyAlignment="1"/>
    <xf numFmtId="0" fontId="11" fillId="0" borderId="0" xfId="0" applyFont="1" applyFill="1"/>
    <xf numFmtId="0" fontId="11" fillId="0" borderId="0" xfId="0" applyFont="1" applyFill="1" applyBorder="1" applyAlignment="1"/>
    <xf numFmtId="0" fontId="11" fillId="4" borderId="4" xfId="0" applyFont="1" applyFill="1" applyBorder="1" applyAlignment="1"/>
    <xf numFmtId="0" fontId="4" fillId="0" borderId="0" xfId="0" applyFont="1" applyFill="1" applyBorder="1" applyAlignment="1"/>
    <xf numFmtId="0" fontId="11" fillId="4" borderId="5" xfId="0" applyFont="1" applyFill="1" applyBorder="1" applyAlignment="1"/>
    <xf numFmtId="0" fontId="0" fillId="13" borderId="1" xfId="0" applyNumberFormat="1" applyFill="1" applyBorder="1" applyAlignment="1" applyProtection="1"/>
    <xf numFmtId="0" fontId="11" fillId="3" borderId="1" xfId="0" applyFont="1" applyFill="1" applyBorder="1"/>
    <xf numFmtId="0" fontId="11" fillId="0" borderId="0" xfId="0" applyFont="1" applyFill="1" applyBorder="1"/>
    <xf numFmtId="0" fontId="11" fillId="0" borderId="4" xfId="0" applyNumberFormat="1" applyFont="1" applyFill="1" applyBorder="1" applyAlignment="1" applyProtection="1"/>
    <xf numFmtId="0" fontId="11" fillId="0" borderId="0" xfId="0" applyFont="1" applyBorder="1" applyAlignment="1">
      <alignment horizontal="center"/>
    </xf>
    <xf numFmtId="0" fontId="4" fillId="2" borderId="1" xfId="0" applyFont="1" applyFill="1" applyBorder="1" applyAlignment="1"/>
    <xf numFmtId="0" fontId="11" fillId="2" borderId="1" xfId="0" applyFont="1" applyFill="1" applyBorder="1" applyAlignment="1"/>
    <xf numFmtId="0" fontId="0" fillId="0" borderId="1" xfId="0" applyFont="1" applyFill="1" applyBorder="1" applyAlignment="1">
      <alignment vertical="center" wrapText="1"/>
    </xf>
    <xf numFmtId="0" fontId="6" fillId="4" borderId="1" xfId="0" applyFont="1" applyFill="1" applyBorder="1" applyAlignment="1"/>
    <xf numFmtId="0" fontId="7" fillId="4" borderId="4" xfId="0" applyFont="1" applyFill="1" applyBorder="1" applyAlignment="1">
      <alignment horizontal="left"/>
    </xf>
    <xf numFmtId="0" fontId="7" fillId="4" borderId="5" xfId="0" applyFont="1" applyFill="1" applyBorder="1" applyAlignment="1">
      <alignment horizontal="left"/>
    </xf>
    <xf numFmtId="0" fontId="0" fillId="3" borderId="1" xfId="0" applyFill="1" applyBorder="1"/>
    <xf numFmtId="0" fontId="7" fillId="3" borderId="3" xfId="0" applyFont="1" applyFill="1" applyBorder="1" applyAlignment="1">
      <alignment vertical="center"/>
    </xf>
    <xf numFmtId="0" fontId="7" fillId="3" borderId="1" xfId="0" applyFont="1" applyFill="1" applyBorder="1" applyAlignment="1">
      <alignment vertical="top" wrapText="1"/>
    </xf>
    <xf numFmtId="0" fontId="7" fillId="2" borderId="5" xfId="0" applyFont="1" applyFill="1" applyBorder="1" applyAlignment="1">
      <alignment horizontal="left"/>
    </xf>
    <xf numFmtId="0" fontId="0" fillId="10" borderId="1" xfId="0" applyFont="1" applyFill="1" applyBorder="1"/>
    <xf numFmtId="0" fontId="0" fillId="12" borderId="1" xfId="0" applyFont="1" applyFill="1" applyBorder="1"/>
    <xf numFmtId="0" fontId="20" fillId="12" borderId="1" xfId="0" applyFont="1" applyFill="1" applyBorder="1"/>
    <xf numFmtId="0" fontId="20" fillId="12" borderId="1" xfId="0" applyNumberFormat="1" applyFont="1" applyFill="1" applyBorder="1" applyAlignment="1" applyProtection="1"/>
    <xf numFmtId="0" fontId="2" fillId="12" borderId="1" xfId="0" applyFont="1" applyFill="1" applyBorder="1"/>
    <xf numFmtId="0" fontId="42" fillId="12" borderId="1" xfId="0" applyFont="1" applyFill="1" applyBorder="1"/>
    <xf numFmtId="0" fontId="30" fillId="0" borderId="0" xfId="0" applyFont="1" applyFill="1"/>
    <xf numFmtId="0" fontId="26" fillId="0" borderId="0" xfId="0" applyFont="1" applyBorder="1"/>
    <xf numFmtId="0" fontId="0" fillId="2" borderId="1" xfId="0" applyFont="1" applyFill="1" applyBorder="1" applyAlignment="1"/>
    <xf numFmtId="0" fontId="22" fillId="0" borderId="1" xfId="0" applyFont="1" applyFill="1" applyBorder="1"/>
    <xf numFmtId="0" fontId="20" fillId="0" borderId="1" xfId="0" applyFont="1" applyFill="1" applyBorder="1"/>
    <xf numFmtId="0" fontId="15" fillId="0" borderId="0" xfId="0" applyFont="1" applyFill="1" applyBorder="1" applyAlignment="1"/>
    <xf numFmtId="0" fontId="12" fillId="0" borderId="1" xfId="0" applyFont="1" applyBorder="1" applyAlignment="1">
      <alignment horizontal="center"/>
    </xf>
    <xf numFmtId="0" fontId="12" fillId="8" borderId="1" xfId="0" applyFont="1" applyFill="1" applyBorder="1"/>
    <xf numFmtId="0" fontId="22" fillId="0" borderId="0" xfId="0" applyFont="1" applyFill="1" applyBorder="1"/>
    <xf numFmtId="0" fontId="22" fillId="0" borderId="1" xfId="0" applyFont="1" applyFill="1" applyBorder="1" applyAlignment="1">
      <alignment horizontal="left"/>
    </xf>
    <xf numFmtId="0" fontId="53" fillId="4" borderId="1" xfId="0" applyFont="1" applyFill="1" applyBorder="1" applyAlignment="1"/>
    <xf numFmtId="0" fontId="1" fillId="0" borderId="0" xfId="0" applyFont="1" applyBorder="1"/>
    <xf numFmtId="0" fontId="23" fillId="0" borderId="0" xfId="0" applyFont="1" applyBorder="1"/>
    <xf numFmtId="0" fontId="44" fillId="0" borderId="0" xfId="1" applyNumberFormat="1" applyFont="1" applyFill="1" applyBorder="1" applyAlignment="1" applyProtection="1"/>
    <xf numFmtId="0" fontId="45" fillId="0" borderId="0" xfId="0" applyFont="1" applyBorder="1"/>
    <xf numFmtId="0" fontId="53" fillId="2" borderId="1" xfId="0" applyFont="1" applyFill="1" applyBorder="1" applyAlignment="1"/>
    <xf numFmtId="0" fontId="53" fillId="9" borderId="1" xfId="0" applyFont="1" applyFill="1" applyBorder="1" applyAlignment="1"/>
    <xf numFmtId="0" fontId="22" fillId="4" borderId="4" xfId="0" applyFont="1" applyFill="1" applyBorder="1" applyAlignment="1"/>
    <xf numFmtId="0" fontId="22" fillId="0" borderId="0" xfId="0" applyFont="1" applyFill="1"/>
    <xf numFmtId="0" fontId="22" fillId="9" borderId="4" xfId="0" applyFont="1" applyFill="1" applyBorder="1" applyAlignment="1"/>
    <xf numFmtId="0" fontId="22" fillId="4" borderId="5" xfId="0" applyFont="1" applyFill="1" applyBorder="1" applyAlignment="1"/>
    <xf numFmtId="0" fontId="53" fillId="0" borderId="0" xfId="0" applyFont="1" applyFill="1" applyBorder="1" applyAlignment="1"/>
    <xf numFmtId="0" fontId="22" fillId="9" borderId="5" xfId="0" applyFont="1" applyFill="1" applyBorder="1" applyAlignment="1"/>
    <xf numFmtId="0" fontId="4" fillId="0" borderId="0" xfId="0" applyFont="1" applyFill="1" applyBorder="1"/>
    <xf numFmtId="0" fontId="7" fillId="0" borderId="0" xfId="1" applyNumberFormat="1" applyFont="1" applyFill="1" applyAlignment="1" applyProtection="1"/>
    <xf numFmtId="0" fontId="1" fillId="0" borderId="0" xfId="0" applyFont="1" applyAlignment="1">
      <alignment horizontal="center"/>
    </xf>
    <xf numFmtId="0" fontId="7" fillId="0" borderId="0" xfId="1" applyNumberFormat="1" applyFont="1" applyFill="1" applyBorder="1" applyAlignment="1" applyProtection="1"/>
    <xf numFmtId="0" fontId="11" fillId="4" borderId="1" xfId="0" applyFont="1" applyFill="1" applyBorder="1" applyAlignment="1"/>
    <xf numFmtId="0" fontId="11" fillId="0" borderId="0" xfId="0" applyNumberFormat="1" applyFont="1" applyFill="1" applyAlignment="1" applyProtection="1"/>
    <xf numFmtId="0" fontId="33" fillId="0" borderId="0" xfId="0" applyFont="1" applyFill="1"/>
    <xf numFmtId="0" fontId="30" fillId="0" borderId="0" xfId="0" applyFont="1" applyFill="1" applyAlignment="1">
      <alignment horizontal="center"/>
    </xf>
    <xf numFmtId="0" fontId="2" fillId="7" borderId="4" xfId="0" applyFont="1" applyFill="1" applyBorder="1" applyAlignment="1">
      <alignment horizontal="center"/>
    </xf>
    <xf numFmtId="0" fontId="2" fillId="7" borderId="5" xfId="0" applyFont="1" applyFill="1" applyBorder="1" applyAlignment="1">
      <alignment horizontal="center"/>
    </xf>
    <xf numFmtId="0" fontId="4" fillId="0" borderId="0" xfId="0" applyFont="1" applyFill="1"/>
    <xf numFmtId="0" fontId="2" fillId="0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7" fillId="0" borderId="0" xfId="0" applyFont="1" applyFill="1" applyBorder="1" applyAlignment="1"/>
    <xf numFmtId="0" fontId="2" fillId="0" borderId="0" xfId="0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0" fontId="2" fillId="0" borderId="0" xfId="0" applyFont="1" applyFill="1" applyBorder="1"/>
    <xf numFmtId="0" fontId="38" fillId="0" borderId="0" xfId="0" applyFont="1" applyFill="1" applyBorder="1"/>
    <xf numFmtId="0" fontId="39" fillId="0" borderId="0" xfId="0" applyFont="1" applyFill="1" applyBorder="1"/>
    <xf numFmtId="0" fontId="20" fillId="0" borderId="0" xfId="0" applyNumberFormat="1" applyFont="1" applyFill="1" applyBorder="1" applyAlignment="1" applyProtection="1"/>
    <xf numFmtId="0" fontId="52" fillId="0" borderId="0" xfId="0" applyNumberFormat="1" applyFont="1" applyFill="1" applyBorder="1" applyAlignment="1" applyProtection="1"/>
    <xf numFmtId="0" fontId="0" fillId="0" borderId="0" xfId="0" applyFont="1" applyFill="1" applyBorder="1"/>
    <xf numFmtId="0" fontId="6" fillId="0" borderId="0" xfId="0" applyFont="1" applyFill="1" applyBorder="1" applyAlignment="1"/>
    <xf numFmtId="0" fontId="20" fillId="0" borderId="0" xfId="0" applyFont="1" applyFill="1" applyBorder="1"/>
    <xf numFmtId="0" fontId="37" fillId="0" borderId="0" xfId="0" applyFont="1" applyFill="1" applyBorder="1"/>
    <xf numFmtId="0" fontId="46" fillId="0" borderId="0" xfId="0" applyFont="1" applyFill="1" applyBorder="1"/>
    <xf numFmtId="0" fontId="51" fillId="0" borderId="0" xfId="0" applyFont="1" applyFill="1" applyBorder="1"/>
    <xf numFmtId="0" fontId="23" fillId="0" borderId="0" xfId="0" applyFont="1" applyFill="1" applyBorder="1"/>
    <xf numFmtId="0" fontId="50" fillId="0" borderId="0" xfId="0" applyFont="1" applyFill="1" applyBorder="1"/>
    <xf numFmtId="0" fontId="1" fillId="0" borderId="0" xfId="0" applyFont="1" applyFill="1" applyBorder="1"/>
    <xf numFmtId="0" fontId="52" fillId="0" borderId="0" xfId="0" applyFont="1" applyFill="1" applyBorder="1"/>
    <xf numFmtId="0" fontId="1" fillId="0" borderId="1" xfId="0" applyFont="1" applyBorder="1"/>
    <xf numFmtId="0" fontId="4" fillId="4" borderId="1" xfId="0" applyFont="1" applyFill="1" applyBorder="1"/>
    <xf numFmtId="0" fontId="0" fillId="4" borderId="4" xfId="0" applyFont="1" applyFill="1" applyBorder="1"/>
    <xf numFmtId="0" fontId="0" fillId="0" borderId="0" xfId="0" applyAlignment="1">
      <alignment vertical="center" wrapText="1"/>
    </xf>
    <xf numFmtId="0" fontId="0" fillId="4" borderId="5" xfId="0" applyFont="1" applyFill="1" applyBorder="1"/>
    <xf numFmtId="0" fontId="0" fillId="0" borderId="0" xfId="0" applyFont="1" applyAlignment="1">
      <alignment vertical="center" wrapText="1"/>
    </xf>
    <xf numFmtId="0" fontId="0" fillId="0" borderId="4" xfId="0" applyFont="1" applyBorder="1"/>
    <xf numFmtId="0" fontId="7" fillId="2" borderId="4" xfId="0" applyFont="1" applyFill="1" applyBorder="1" applyAlignment="1">
      <alignment wrapText="1"/>
    </xf>
    <xf numFmtId="0" fontId="0" fillId="0" borderId="7" xfId="0" applyNumberFormat="1" applyFill="1" applyBorder="1" applyAlignment="1" applyProtection="1"/>
    <xf numFmtId="0" fontId="0" fillId="13" borderId="0" xfId="0" applyFill="1" applyBorder="1"/>
    <xf numFmtId="0" fontId="0" fillId="13" borderId="0" xfId="0" applyFont="1" applyFill="1" applyBorder="1" applyAlignment="1">
      <alignment horizontal="center"/>
    </xf>
    <xf numFmtId="0" fontId="0" fillId="13" borderId="0" xfId="0" applyFont="1" applyFill="1" applyBorder="1"/>
    <xf numFmtId="0" fontId="6" fillId="13" borderId="0" xfId="0" applyFont="1" applyFill="1" applyBorder="1" applyAlignment="1"/>
    <xf numFmtId="0" fontId="7" fillId="13" borderId="0" xfId="0" applyFont="1" applyFill="1" applyBorder="1" applyAlignment="1"/>
    <xf numFmtId="0" fontId="0" fillId="13" borderId="0" xfId="0" applyFont="1" applyFill="1" applyBorder="1" applyAlignment="1"/>
  </cellXfs>
  <cellStyles count="21">
    <cellStyle name="Benyttet hyperkobling" xfId="12" builtinId="9" hidden="1"/>
    <cellStyle name="Benyttet hyperkobling" xfId="4" builtinId="9" hidden="1"/>
    <cellStyle name="Benyttet hyperkobling" xfId="6" builtinId="9" hidden="1"/>
    <cellStyle name="Benyttet hyperkobling" xfId="20" builtinId="9" hidden="1"/>
    <cellStyle name="Benyttet hyperkobling" xfId="8" builtinId="9" hidden="1"/>
    <cellStyle name="Benyttet hyperkobling" xfId="14" builtinId="9" hidden="1"/>
    <cellStyle name="Benyttet hyperkobling" xfId="10" builtinId="9" hidden="1"/>
    <cellStyle name="Benyttet hyperkobling" xfId="16" builtinId="9" hidden="1"/>
    <cellStyle name="Benyttet hyperkobling" xfId="18" builtinId="9" hidden="1"/>
    <cellStyle name="Hyperkobling" xfId="19" builtinId="8" hidden="1"/>
    <cellStyle name="Hyperkobling" xfId="13" builtinId="8" hidden="1"/>
    <cellStyle name="Hyperkobling" xfId="15" builtinId="8" hidden="1"/>
    <cellStyle name="Hyperkobling" xfId="11" builtinId="8" hidden="1"/>
    <cellStyle name="Hyperkobling" xfId="9" builtinId="8" hidden="1"/>
    <cellStyle name="Hyperkobling" xfId="7" builtinId="8" hidden="1"/>
    <cellStyle name="Hyperkobling" xfId="3" builtinId="8" hidden="1"/>
    <cellStyle name="Hyperkobling" xfId="17" builtinId="8" hidden="1"/>
    <cellStyle name="Hyperkobling" xfId="5" builtinId="8" hidden="1"/>
    <cellStyle name="Merknad 2" xfId="2" xr:uid="{00000000-0005-0000-0000-000012000000}"/>
    <cellStyle name="Normal" xfId="0" builtinId="0"/>
    <cellStyle name="Normal 2" xfId="1" xr:uid="{00000000-0005-0000-0000-00001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6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Relationship Id="rId14" Type="http://schemas.openxmlformats.org/officeDocument/2006/relationships/customXml" Target="../customXml/item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41276</xdr:colOff>
      <xdr:row>36</xdr:row>
      <xdr:rowOff>176389</xdr:rowOff>
    </xdr:from>
    <xdr:to>
      <xdr:col>8</xdr:col>
      <xdr:colOff>47038</xdr:colOff>
      <xdr:row>51</xdr:row>
      <xdr:rowOff>105835</xdr:rowOff>
    </xdr:to>
    <xdr:sp macro="" textlink="">
      <xdr:nvSpPr>
        <xdr:cNvPr id="2" name="TekstSylinder 1">
          <a:extLst>
            <a:ext uri="{FF2B5EF4-FFF2-40B4-BE49-F238E27FC236}">
              <a16:creationId xmlns:a16="http://schemas.microsoft.com/office/drawing/2014/main" id="{22B6D6D2-33A5-40BB-9DCA-B1D540D90D61}"/>
            </a:ext>
          </a:extLst>
        </xdr:cNvPr>
        <xdr:cNvSpPr txBox="1"/>
      </xdr:nvSpPr>
      <xdr:spPr>
        <a:xfrm>
          <a:off x="5791554" y="7032037"/>
          <a:ext cx="1593262" cy="275166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b-NO" sz="1100"/>
            <a:t>Aktivitetsserie der det legges opp til 8 runder á 2 kamper. Alle lag vil ikke møte hverandre. </a:t>
          </a:r>
          <a:r>
            <a:rPr lang="nb-NO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Forsøker å skape størst mulig variasjon i oppsettet og tilpasse rundene og reiseavstander.</a:t>
          </a:r>
        </a:p>
        <a:p>
          <a:r>
            <a:rPr lang="nb-NO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Hordaland har vi etter ønske fra klubber</a:t>
          </a:r>
          <a:r>
            <a:rPr lang="nb-NO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satt puljene geografisk sammen. </a:t>
          </a:r>
          <a:endParaRPr lang="nb-NO" sz="1100"/>
        </a:p>
      </xdr:txBody>
    </xdr:sp>
    <xdr:clientData/>
  </xdr:twoCellAnchor>
  <xdr:twoCellAnchor>
    <xdr:from>
      <xdr:col>13</xdr:col>
      <xdr:colOff>126060</xdr:colOff>
      <xdr:row>4</xdr:row>
      <xdr:rowOff>23518</xdr:rowOff>
    </xdr:from>
    <xdr:to>
      <xdr:col>14</xdr:col>
      <xdr:colOff>208375</xdr:colOff>
      <xdr:row>12</xdr:row>
      <xdr:rowOff>23518</xdr:rowOff>
    </xdr:to>
    <xdr:sp macro="" textlink="">
      <xdr:nvSpPr>
        <xdr:cNvPr id="3" name="TekstSylinder 2">
          <a:extLst>
            <a:ext uri="{FF2B5EF4-FFF2-40B4-BE49-F238E27FC236}">
              <a16:creationId xmlns:a16="http://schemas.microsoft.com/office/drawing/2014/main" id="{3A277324-3649-48DF-BCB4-128CFC31AD86}"/>
            </a:ext>
          </a:extLst>
        </xdr:cNvPr>
        <xdr:cNvSpPr txBox="1"/>
      </xdr:nvSpPr>
      <xdr:spPr>
        <a:xfrm>
          <a:off x="11520782" y="858425"/>
          <a:ext cx="1634537" cy="150518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eaLnBrk="1" fontAlgn="auto" latinLnBrk="0" hangingPunct="1"/>
          <a:r>
            <a:rPr lang="nb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Aktivitetsserie der en først og fremst skal spille sonevis, men også kan spille på tvers av sonene. Det vil bli lagt opp til 8 serierunder der hvert lag spiller to kamper hver runde. </a:t>
          </a:r>
          <a:endParaRPr lang="nb-NO">
            <a:effectLst/>
          </a:endParaRPr>
        </a:p>
      </xdr:txBody>
    </xdr:sp>
    <xdr:clientData/>
  </xdr:twoCellAnchor>
  <xdr:twoCellAnchor>
    <xdr:from>
      <xdr:col>11</xdr:col>
      <xdr:colOff>0</xdr:colOff>
      <xdr:row>68</xdr:row>
      <xdr:rowOff>1</xdr:rowOff>
    </xdr:from>
    <xdr:to>
      <xdr:col>12</xdr:col>
      <xdr:colOff>1</xdr:colOff>
      <xdr:row>76</xdr:row>
      <xdr:rowOff>0</xdr:rowOff>
    </xdr:to>
    <xdr:sp macro="" textlink="">
      <xdr:nvSpPr>
        <xdr:cNvPr id="4" name="TekstSylinder 3">
          <a:extLst>
            <a:ext uri="{FF2B5EF4-FFF2-40B4-BE49-F238E27FC236}">
              <a16:creationId xmlns:a16="http://schemas.microsoft.com/office/drawing/2014/main" id="{AF4BCC4D-1C3B-4022-936F-AB4C6C9AE46C}"/>
            </a:ext>
          </a:extLst>
        </xdr:cNvPr>
        <xdr:cNvSpPr txBox="1"/>
      </xdr:nvSpPr>
      <xdr:spPr>
        <a:xfrm>
          <a:off x="7670800" y="12649201"/>
          <a:ext cx="1744134" cy="149013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b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Aktivitetsserie der en først og fremst skal spille sonevis, men også kan spille på tvers av sonene. Det vil bli lagt opp til 8 serierunder der hvert lag spiller to kamper hver runde. </a:t>
          </a:r>
          <a:endParaRPr lang="nb-NO">
            <a:effectLst/>
          </a:endParaRPr>
        </a:p>
        <a:p>
          <a:endParaRPr lang="nb-NO" sz="1100"/>
        </a:p>
      </xdr:txBody>
    </xdr:sp>
    <xdr:clientData/>
  </xdr:twoCellAnchor>
  <xdr:twoCellAnchor>
    <xdr:from>
      <xdr:col>7</xdr:col>
      <xdr:colOff>11759</xdr:colOff>
      <xdr:row>68</xdr:row>
      <xdr:rowOff>8466</xdr:rowOff>
    </xdr:from>
    <xdr:to>
      <xdr:col>8</xdr:col>
      <xdr:colOff>15993</xdr:colOff>
      <xdr:row>82</xdr:row>
      <xdr:rowOff>35278</xdr:rowOff>
    </xdr:to>
    <xdr:sp macro="" textlink="">
      <xdr:nvSpPr>
        <xdr:cNvPr id="5" name="TekstSylinder 4">
          <a:extLst>
            <a:ext uri="{FF2B5EF4-FFF2-40B4-BE49-F238E27FC236}">
              <a16:creationId xmlns:a16="http://schemas.microsoft.com/office/drawing/2014/main" id="{FFD010AA-3863-4959-BCBA-BF5E556F7C3E}"/>
            </a:ext>
          </a:extLst>
        </xdr:cNvPr>
        <xdr:cNvSpPr txBox="1"/>
      </xdr:nvSpPr>
      <xdr:spPr>
        <a:xfrm>
          <a:off x="5762037" y="12967170"/>
          <a:ext cx="1591734" cy="266088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b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Aktivitetsserie der det legges opp til 8 runder á 2 kamper. Alle lag vil ikke møte hverandre. </a:t>
          </a:r>
          <a:r>
            <a:rPr lang="nb-NO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Forsøker å skape størst mulig variasjon i oppsettet og tilpasse rundene og reiseavstander. Hordaland har vi etter ønske fra klubber</a:t>
          </a:r>
          <a:r>
            <a:rPr lang="nb-NO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satt puljene geografisk sammen. </a:t>
          </a:r>
          <a:endParaRPr lang="nb-NO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nb-NO">
            <a:effectLst/>
          </a:endParaRPr>
        </a:p>
        <a:p>
          <a:endParaRPr lang="nb-NO" sz="1100"/>
        </a:p>
      </xdr:txBody>
    </xdr:sp>
    <xdr:clientData/>
  </xdr:twoCellAnchor>
  <xdr:twoCellAnchor>
    <xdr:from>
      <xdr:col>7</xdr:col>
      <xdr:colOff>0</xdr:colOff>
      <xdr:row>299</xdr:row>
      <xdr:rowOff>177800</xdr:rowOff>
    </xdr:from>
    <xdr:to>
      <xdr:col>8</xdr:col>
      <xdr:colOff>8467</xdr:colOff>
      <xdr:row>303</xdr:row>
      <xdr:rowOff>0</xdr:rowOff>
    </xdr:to>
    <xdr:sp macro="" textlink="">
      <xdr:nvSpPr>
        <xdr:cNvPr id="6" name="TekstSylinder 5">
          <a:extLst>
            <a:ext uri="{FF2B5EF4-FFF2-40B4-BE49-F238E27FC236}">
              <a16:creationId xmlns:a16="http://schemas.microsoft.com/office/drawing/2014/main" id="{6672955C-0E6C-418B-985E-D826424CD49F}"/>
            </a:ext>
          </a:extLst>
        </xdr:cNvPr>
        <xdr:cNvSpPr txBox="1"/>
      </xdr:nvSpPr>
      <xdr:spPr>
        <a:xfrm>
          <a:off x="9770533" y="54339067"/>
          <a:ext cx="1608667" cy="56726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b-NO" sz="1100"/>
        </a:p>
      </xdr:txBody>
    </xdr:sp>
    <xdr:clientData/>
  </xdr:twoCellAnchor>
  <xdr:twoCellAnchor>
    <xdr:from>
      <xdr:col>9</xdr:col>
      <xdr:colOff>1236</xdr:colOff>
      <xdr:row>4</xdr:row>
      <xdr:rowOff>21284</xdr:rowOff>
    </xdr:from>
    <xdr:to>
      <xdr:col>9</xdr:col>
      <xdr:colOff>1575742</xdr:colOff>
      <xdr:row>17</xdr:row>
      <xdr:rowOff>94074</xdr:rowOff>
    </xdr:to>
    <xdr:sp macro="" textlink="">
      <xdr:nvSpPr>
        <xdr:cNvPr id="7" name="TekstSylinder 6">
          <a:extLst>
            <a:ext uri="{FF2B5EF4-FFF2-40B4-BE49-F238E27FC236}">
              <a16:creationId xmlns:a16="http://schemas.microsoft.com/office/drawing/2014/main" id="{6A9A97E8-3A0E-453A-ABA4-59E8BF64FC65}"/>
            </a:ext>
          </a:extLst>
        </xdr:cNvPr>
        <xdr:cNvSpPr txBox="1"/>
      </xdr:nvSpPr>
      <xdr:spPr>
        <a:xfrm>
          <a:off x="7597717" y="856191"/>
          <a:ext cx="1574506" cy="251871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b-NO" sz="1100"/>
            <a:t>Aktivitetsserie der det legges opp til 8 runder á 2 kamper. Alle lag vil ikke møte hverandre. </a:t>
          </a:r>
          <a:r>
            <a:rPr lang="nb-NO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Forsøker å skape størst mulig variasjon i oppsettet og tilpasse rundene og reiseavstander. i Hordaland har vi etter ønske fra klubber</a:t>
          </a:r>
          <a:r>
            <a:rPr lang="nb-NO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satt puljene geografisk sammen. </a:t>
          </a:r>
          <a:endParaRPr lang="nb-NO" sz="1100"/>
        </a:p>
      </xdr:txBody>
    </xdr:sp>
    <xdr:clientData/>
  </xdr:twoCellAnchor>
  <xdr:twoCellAnchor>
    <xdr:from>
      <xdr:col>7</xdr:col>
      <xdr:colOff>7820</xdr:colOff>
      <xdr:row>97</xdr:row>
      <xdr:rowOff>1293</xdr:rowOff>
    </xdr:from>
    <xdr:to>
      <xdr:col>7</xdr:col>
      <xdr:colOff>1434629</xdr:colOff>
      <xdr:row>111</xdr:row>
      <xdr:rowOff>94074</xdr:rowOff>
    </xdr:to>
    <xdr:sp macro="" textlink="">
      <xdr:nvSpPr>
        <xdr:cNvPr id="8" name="TekstSylinder 7">
          <a:extLst>
            <a:ext uri="{FF2B5EF4-FFF2-40B4-BE49-F238E27FC236}">
              <a16:creationId xmlns:a16="http://schemas.microsoft.com/office/drawing/2014/main" id="{D3C98EE5-987D-4307-9247-1EEF21B3F001}"/>
            </a:ext>
          </a:extLst>
        </xdr:cNvPr>
        <xdr:cNvSpPr txBox="1"/>
      </xdr:nvSpPr>
      <xdr:spPr>
        <a:xfrm>
          <a:off x="5758098" y="18416293"/>
          <a:ext cx="1426809" cy="272685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b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Aktivitetsserie der det legges opp til 8 runder á 2 kamper. Alle lag vil ikke møte hverandre. </a:t>
          </a:r>
          <a:r>
            <a:rPr lang="nb-NO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Forsøker å skape størst mulig variasjon i oppsettet og tilpasse rundene og reiseavstander. Hordaland har vi etter ønske fra klubber</a:t>
          </a:r>
          <a:r>
            <a:rPr lang="nb-NO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satt puljene geografisk sammen. </a:t>
          </a:r>
          <a:endParaRPr lang="nb-NO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nb-NO">
            <a:effectLst/>
          </a:endParaRPr>
        </a:p>
        <a:p>
          <a:endParaRPr lang="nb-NO" sz="1100"/>
        </a:p>
      </xdr:txBody>
    </xdr:sp>
    <xdr:clientData/>
  </xdr:twoCellAnchor>
  <xdr:twoCellAnchor>
    <xdr:from>
      <xdr:col>7</xdr:col>
      <xdr:colOff>940740</xdr:colOff>
      <xdr:row>130</xdr:row>
      <xdr:rowOff>152870</xdr:rowOff>
    </xdr:from>
    <xdr:to>
      <xdr:col>9</xdr:col>
      <xdr:colOff>687799</xdr:colOff>
      <xdr:row>139</xdr:row>
      <xdr:rowOff>150988</xdr:rowOff>
    </xdr:to>
    <xdr:sp macro="" textlink="">
      <xdr:nvSpPr>
        <xdr:cNvPr id="9" name="TekstSylinder 8">
          <a:extLst>
            <a:ext uri="{FF2B5EF4-FFF2-40B4-BE49-F238E27FC236}">
              <a16:creationId xmlns:a16="http://schemas.microsoft.com/office/drawing/2014/main" id="{B26C102A-6947-4814-8D6E-FD725A4DF336}"/>
            </a:ext>
          </a:extLst>
        </xdr:cNvPr>
        <xdr:cNvSpPr txBox="1"/>
      </xdr:nvSpPr>
      <xdr:spPr>
        <a:xfrm>
          <a:off x="6691018" y="24859074"/>
          <a:ext cx="1593262" cy="169145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b-NO" sz="1100"/>
            <a:t>Rundespill der det legges opp til 9 runder á 2 kamper. Alle lag vil  møte hverandre. 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4</xdr:row>
      <xdr:rowOff>1</xdr:rowOff>
    </xdr:from>
    <xdr:to>
      <xdr:col>6</xdr:col>
      <xdr:colOff>0</xdr:colOff>
      <xdr:row>12</xdr:row>
      <xdr:rowOff>1</xdr:rowOff>
    </xdr:to>
    <xdr:sp macro="" textlink="">
      <xdr:nvSpPr>
        <xdr:cNvPr id="2" name="TekstSylinder 1">
          <a:extLst>
            <a:ext uri="{FF2B5EF4-FFF2-40B4-BE49-F238E27FC236}">
              <a16:creationId xmlns:a16="http://schemas.microsoft.com/office/drawing/2014/main" id="{F7EDA417-9A69-48C2-8324-DFCD4C45FE6D}"/>
            </a:ext>
          </a:extLst>
        </xdr:cNvPr>
        <xdr:cNvSpPr txBox="1"/>
      </xdr:nvSpPr>
      <xdr:spPr>
        <a:xfrm>
          <a:off x="4238625" y="809626"/>
          <a:ext cx="1781175" cy="1447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b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Aktivitetsserie der det legges opp til 8 runder á 2 kamper. Alle lag vil ikke møte hverandre. </a:t>
          </a:r>
          <a:r>
            <a:rPr lang="nb-NO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Forsøker å skape størst mulig variasjon i oppsettet og tilpasse rundene og reiseavstander.</a:t>
          </a:r>
          <a:endParaRPr lang="nb-NO">
            <a:effectLst/>
          </a:endParaRPr>
        </a:p>
        <a:p>
          <a:endParaRPr lang="nb-NO" sz="1100"/>
        </a:p>
      </xdr:txBody>
    </xdr:sp>
    <xdr:clientData/>
  </xdr:twoCellAnchor>
  <xdr:twoCellAnchor>
    <xdr:from>
      <xdr:col>10</xdr:col>
      <xdr:colOff>257175</xdr:colOff>
      <xdr:row>4</xdr:row>
      <xdr:rowOff>0</xdr:rowOff>
    </xdr:from>
    <xdr:to>
      <xdr:col>12</xdr:col>
      <xdr:colOff>0</xdr:colOff>
      <xdr:row>12</xdr:row>
      <xdr:rowOff>9525</xdr:rowOff>
    </xdr:to>
    <xdr:sp macro="" textlink="">
      <xdr:nvSpPr>
        <xdr:cNvPr id="3" name="TekstSylinder 2">
          <a:extLst>
            <a:ext uri="{FF2B5EF4-FFF2-40B4-BE49-F238E27FC236}">
              <a16:creationId xmlns:a16="http://schemas.microsoft.com/office/drawing/2014/main" id="{51CEB4B1-23DA-41D6-A1A4-C9BCF82FB16F}"/>
            </a:ext>
          </a:extLst>
        </xdr:cNvPr>
        <xdr:cNvSpPr txBox="1"/>
      </xdr:nvSpPr>
      <xdr:spPr>
        <a:xfrm>
          <a:off x="8124825" y="809625"/>
          <a:ext cx="1609725" cy="1457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b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Aktivitetsserie der en først og fremst skal spille sonevis, men også kan spille på tvers av sonene. Det vil bli lagt opp til 8 serierunder der hvert lag spiller to kamper hver runde. </a:t>
          </a:r>
          <a:endParaRPr lang="nb-NO">
            <a:effectLst/>
          </a:endParaRPr>
        </a:p>
        <a:p>
          <a:endParaRPr lang="nb-NO" sz="1100"/>
        </a:p>
      </xdr:txBody>
    </xdr:sp>
    <xdr:clientData/>
  </xdr:twoCellAnchor>
  <xdr:twoCellAnchor>
    <xdr:from>
      <xdr:col>5</xdr:col>
      <xdr:colOff>9525</xdr:colOff>
      <xdr:row>35</xdr:row>
      <xdr:rowOff>9525</xdr:rowOff>
    </xdr:from>
    <xdr:to>
      <xdr:col>6</xdr:col>
      <xdr:colOff>0</xdr:colOff>
      <xdr:row>42</xdr:row>
      <xdr:rowOff>171450</xdr:rowOff>
    </xdr:to>
    <xdr:sp macro="" textlink="">
      <xdr:nvSpPr>
        <xdr:cNvPr id="4" name="TekstSylinder 3">
          <a:extLst>
            <a:ext uri="{FF2B5EF4-FFF2-40B4-BE49-F238E27FC236}">
              <a16:creationId xmlns:a16="http://schemas.microsoft.com/office/drawing/2014/main" id="{CCAD6E6E-B71E-4F95-95B9-AE5A0AC7E6AA}"/>
            </a:ext>
          </a:extLst>
        </xdr:cNvPr>
        <xdr:cNvSpPr txBox="1"/>
      </xdr:nvSpPr>
      <xdr:spPr>
        <a:xfrm>
          <a:off x="4238625" y="6696075"/>
          <a:ext cx="1781175" cy="14287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b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Aktivitetsserie der det legges opp til 8 runder á 2 kamper. Alle lag vil ikke møte hverandre. </a:t>
          </a:r>
          <a:r>
            <a:rPr lang="nb-NO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Forsøker å skape størst mulig variasjon i oppsettet og tilpasse rundene og reiseavstander.</a:t>
          </a:r>
          <a:endParaRPr lang="nb-NO">
            <a:effectLst/>
          </a:endParaRPr>
        </a:p>
        <a:p>
          <a:endParaRPr lang="nb-NO" sz="1100"/>
        </a:p>
      </xdr:txBody>
    </xdr:sp>
    <xdr:clientData/>
  </xdr:twoCellAnchor>
  <xdr:twoCellAnchor>
    <xdr:from>
      <xdr:col>11</xdr:col>
      <xdr:colOff>9525</xdr:colOff>
      <xdr:row>34</xdr:row>
      <xdr:rowOff>171450</xdr:rowOff>
    </xdr:from>
    <xdr:to>
      <xdr:col>12</xdr:col>
      <xdr:colOff>0</xdr:colOff>
      <xdr:row>43</xdr:row>
      <xdr:rowOff>0</xdr:rowOff>
    </xdr:to>
    <xdr:sp macro="" textlink="">
      <xdr:nvSpPr>
        <xdr:cNvPr id="5" name="TekstSylinder 4">
          <a:extLst>
            <a:ext uri="{FF2B5EF4-FFF2-40B4-BE49-F238E27FC236}">
              <a16:creationId xmlns:a16="http://schemas.microsoft.com/office/drawing/2014/main" id="{37B76050-2D56-42FB-A7A8-4CBA1C350D61}"/>
            </a:ext>
          </a:extLst>
        </xdr:cNvPr>
        <xdr:cNvSpPr txBox="1"/>
      </xdr:nvSpPr>
      <xdr:spPr>
        <a:xfrm>
          <a:off x="8143875" y="6677025"/>
          <a:ext cx="1590675" cy="1457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b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Aktivitetsserie der en først og fremst skal spille sonevis, men også kan spille på tvers av sonene. Det vil bli lagt opp til</a:t>
          </a:r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8</a:t>
          </a:r>
          <a:r>
            <a:rPr lang="nb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serierunder der hvert lag spiller to kamper hver runde. </a:t>
          </a:r>
          <a:endParaRPr lang="nb-NO">
            <a:effectLst/>
          </a:endParaRPr>
        </a:p>
        <a:p>
          <a:endParaRPr lang="nb-NO" sz="1100"/>
        </a:p>
      </xdr:txBody>
    </xdr:sp>
    <xdr:clientData/>
  </xdr:twoCellAnchor>
  <xdr:twoCellAnchor>
    <xdr:from>
      <xdr:col>11</xdr:col>
      <xdr:colOff>9525</xdr:colOff>
      <xdr:row>79</xdr:row>
      <xdr:rowOff>0</xdr:rowOff>
    </xdr:from>
    <xdr:to>
      <xdr:col>12</xdr:col>
      <xdr:colOff>9525</xdr:colOff>
      <xdr:row>83</xdr:row>
      <xdr:rowOff>0</xdr:rowOff>
    </xdr:to>
    <xdr:sp macro="" textlink="">
      <xdr:nvSpPr>
        <xdr:cNvPr id="7" name="TekstSylinder 6">
          <a:extLst>
            <a:ext uri="{FF2B5EF4-FFF2-40B4-BE49-F238E27FC236}">
              <a16:creationId xmlns:a16="http://schemas.microsoft.com/office/drawing/2014/main" id="{F71A20CB-5D92-43D1-A8A3-976C4655C523}"/>
            </a:ext>
          </a:extLst>
        </xdr:cNvPr>
        <xdr:cNvSpPr txBox="1"/>
      </xdr:nvSpPr>
      <xdr:spPr>
        <a:xfrm>
          <a:off x="10258425" y="14573250"/>
          <a:ext cx="1600200" cy="7239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b-NO" sz="1100"/>
        </a:p>
      </xdr:txBody>
    </xdr:sp>
    <xdr:clientData/>
  </xdr:twoCellAnchor>
  <xdr:twoCellAnchor>
    <xdr:from>
      <xdr:col>4</xdr:col>
      <xdr:colOff>1012031</xdr:colOff>
      <xdr:row>65</xdr:row>
      <xdr:rowOff>47625</xdr:rowOff>
    </xdr:from>
    <xdr:to>
      <xdr:col>5</xdr:col>
      <xdr:colOff>905081</xdr:colOff>
      <xdr:row>74</xdr:row>
      <xdr:rowOff>24576</xdr:rowOff>
    </xdr:to>
    <xdr:sp macro="" textlink="">
      <xdr:nvSpPr>
        <xdr:cNvPr id="9" name="TekstSylinder 8">
          <a:extLst>
            <a:ext uri="{FF2B5EF4-FFF2-40B4-BE49-F238E27FC236}">
              <a16:creationId xmlns:a16="http://schemas.microsoft.com/office/drawing/2014/main" id="{8303D39D-9E22-44EB-9772-0ADA3FA4C66C}"/>
            </a:ext>
          </a:extLst>
        </xdr:cNvPr>
        <xdr:cNvSpPr txBox="1"/>
      </xdr:nvSpPr>
      <xdr:spPr>
        <a:xfrm>
          <a:off x="6953250" y="12644438"/>
          <a:ext cx="1440862" cy="169145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b-NO" sz="1100"/>
            <a:t>Rundespill der det legges opp til 2 kamper hver runde. Alle lag vil  møte hverandre. </a:t>
          </a:r>
        </a:p>
      </xdr:txBody>
    </xdr:sp>
    <xdr:clientData/>
  </xdr:twoCellAnchor>
  <xdr:twoCellAnchor>
    <xdr:from>
      <xdr:col>17</xdr:col>
      <xdr:colOff>864394</xdr:colOff>
      <xdr:row>37</xdr:row>
      <xdr:rowOff>133349</xdr:rowOff>
    </xdr:from>
    <xdr:to>
      <xdr:col>19</xdr:col>
      <xdr:colOff>538162</xdr:colOff>
      <xdr:row>46</xdr:row>
      <xdr:rowOff>123824</xdr:rowOff>
    </xdr:to>
    <xdr:sp macro="" textlink="">
      <xdr:nvSpPr>
        <xdr:cNvPr id="16" name="TekstSylinder 15">
          <a:extLst>
            <a:ext uri="{FF2B5EF4-FFF2-40B4-BE49-F238E27FC236}">
              <a16:creationId xmlns:a16="http://schemas.microsoft.com/office/drawing/2014/main" id="{4FED757B-E878-42EA-9B0F-D49DE1A89DF4}"/>
            </a:ext>
          </a:extLst>
        </xdr:cNvPr>
        <xdr:cNvSpPr txBox="1"/>
      </xdr:nvSpPr>
      <xdr:spPr>
        <a:xfrm>
          <a:off x="21426488" y="7324724"/>
          <a:ext cx="1804987" cy="17049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b-NO" sz="1100"/>
        </a:p>
      </xdr:txBody>
    </xdr:sp>
    <xdr:clientData/>
  </xdr:twoCellAnchor>
  <xdr:twoCellAnchor>
    <xdr:from>
      <xdr:col>10</xdr:col>
      <xdr:colOff>9525</xdr:colOff>
      <xdr:row>34</xdr:row>
      <xdr:rowOff>171449</xdr:rowOff>
    </xdr:from>
    <xdr:to>
      <xdr:col>12</xdr:col>
      <xdr:colOff>0</xdr:colOff>
      <xdr:row>43</xdr:row>
      <xdr:rowOff>85724</xdr:rowOff>
    </xdr:to>
    <xdr:sp macro="" textlink="">
      <xdr:nvSpPr>
        <xdr:cNvPr id="17" name="TekstSylinder 16">
          <a:extLst>
            <a:ext uri="{FF2B5EF4-FFF2-40B4-BE49-F238E27FC236}">
              <a16:creationId xmlns:a16="http://schemas.microsoft.com/office/drawing/2014/main" id="{981407D1-5C3F-4F67-905E-C0A5A4E3BFBD}"/>
            </a:ext>
          </a:extLst>
        </xdr:cNvPr>
        <xdr:cNvSpPr txBox="1"/>
      </xdr:nvSpPr>
      <xdr:spPr>
        <a:xfrm>
          <a:off x="10401300" y="6800849"/>
          <a:ext cx="1514475" cy="16287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b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Aktivitetsserie der en først og fremst skal spille sonevis, men også kan spille på tvers av sonene. Det vil bli lagt opp til</a:t>
          </a:r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8</a:t>
          </a:r>
          <a:r>
            <a:rPr lang="nb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serierunder der hvert lag spiller to kamper hver runde. </a:t>
          </a:r>
          <a:endParaRPr lang="nb-NO">
            <a:effectLst/>
          </a:endParaRPr>
        </a:p>
        <a:p>
          <a:endParaRPr lang="nb-NO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99"/>
  <sheetViews>
    <sheetView topLeftCell="B25" zoomScale="81" zoomScaleNormal="81" zoomScalePageLayoutView="80" workbookViewId="0">
      <selection activeCell="D50" sqref="D50"/>
    </sheetView>
  </sheetViews>
  <sheetFormatPr baseColWidth="10" defaultColWidth="11.42578125" defaultRowHeight="15" x14ac:dyDescent="0.25"/>
  <cols>
    <col min="1" max="1" width="3.85546875" style="26" customWidth="1"/>
    <col min="2" max="2" width="23.28515625" style="26" customWidth="1"/>
    <col min="3" max="3" width="3.85546875" style="26" customWidth="1"/>
    <col min="4" max="4" width="23.42578125" style="26" customWidth="1"/>
    <col min="5" max="5" width="3.85546875" style="26" customWidth="1"/>
    <col min="6" max="6" width="23.85546875" style="26" customWidth="1"/>
    <col min="7" max="7" width="4" style="26" customWidth="1"/>
    <col min="8" max="8" width="23.85546875" style="26" customWidth="1"/>
    <col min="9" max="9" width="3.85546875" style="26" customWidth="1"/>
    <col min="10" max="10" width="24.5703125" style="26" customWidth="1"/>
    <col min="11" max="11" width="3.85546875" style="26" customWidth="1"/>
    <col min="12" max="12" width="24.42578125" style="26" customWidth="1"/>
    <col min="13" max="13" width="4" style="26" customWidth="1"/>
    <col min="14" max="14" width="23.28515625" style="26" customWidth="1"/>
    <col min="15" max="15" width="4" style="26" customWidth="1"/>
    <col min="16" max="16" width="23.28515625" style="26" customWidth="1"/>
    <col min="17" max="17" width="4.42578125" style="26" customWidth="1"/>
    <col min="18" max="18" width="18.42578125" style="26" bestFit="1" customWidth="1"/>
    <col min="19" max="19" width="19.85546875" style="26" bestFit="1" customWidth="1"/>
    <col min="20" max="20" width="18.85546875" style="26" customWidth="1"/>
    <col min="21" max="21" width="19.85546875" style="26" bestFit="1" customWidth="1"/>
    <col min="22" max="16384" width="11.42578125" style="26"/>
  </cols>
  <sheetData>
    <row r="1" spans="1:16" x14ac:dyDescent="0.25">
      <c r="A1" s="20"/>
      <c r="B1" s="20"/>
      <c r="C1" s="20"/>
      <c r="D1" s="20"/>
      <c r="E1" s="20"/>
      <c r="F1" s="20"/>
      <c r="G1" s="20"/>
      <c r="H1" s="20"/>
      <c r="I1" s="20"/>
      <c r="J1" s="20"/>
      <c r="K1"/>
      <c r="L1"/>
      <c r="M1"/>
    </row>
    <row r="2" spans="1:16" ht="21" x14ac:dyDescent="0.35">
      <c r="A2" s="174"/>
      <c r="B2" s="5" t="s">
        <v>0</v>
      </c>
      <c r="C2" s="174"/>
      <c r="D2" s="6">
        <f>B4+D4+L4+F4+H4+D37+B37+D37+F37</f>
        <v>132</v>
      </c>
      <c r="E2" s="6" t="s">
        <v>1</v>
      </c>
      <c r="F2" s="174"/>
      <c r="G2" s="174"/>
      <c r="H2" s="174"/>
      <c r="I2" s="174"/>
      <c r="J2" s="174"/>
      <c r="K2" s="174"/>
      <c r="L2" s="174"/>
      <c r="M2" s="174"/>
      <c r="N2" s="23"/>
      <c r="O2" s="23"/>
      <c r="P2" s="23"/>
    </row>
    <row r="3" spans="1:16" x14ac:dyDescent="0.25">
      <c r="A3" s="20"/>
      <c r="B3" s="20"/>
      <c r="C3" s="20"/>
      <c r="D3" s="20"/>
      <c r="E3" s="20"/>
      <c r="F3" s="20"/>
      <c r="G3" s="20"/>
      <c r="H3" s="20"/>
      <c r="I3" s="20"/>
      <c r="J3" s="20"/>
      <c r="K3"/>
      <c r="L3"/>
      <c r="M3"/>
    </row>
    <row r="4" spans="1:16" x14ac:dyDescent="0.25">
      <c r="A4" s="20"/>
      <c r="B4" s="175">
        <f>COUNTA(B6:B32)</f>
        <v>10</v>
      </c>
      <c r="C4" s="20"/>
      <c r="D4" s="175">
        <f>COUNTA(D6:D32)</f>
        <v>14</v>
      </c>
      <c r="E4" s="20"/>
      <c r="F4" s="175">
        <f>COUNTA(F6:F32)</f>
        <v>12</v>
      </c>
      <c r="G4" s="20"/>
      <c r="H4" s="175">
        <f>COUNTA(H6:H32)</f>
        <v>19</v>
      </c>
      <c r="I4" s="20"/>
      <c r="J4"/>
      <c r="K4"/>
      <c r="L4" s="175">
        <f>COUNTA(L6:L30)</f>
        <v>25</v>
      </c>
      <c r="M4"/>
    </row>
    <row r="5" spans="1:16" x14ac:dyDescent="0.25">
      <c r="A5" s="20"/>
      <c r="B5" s="9" t="s">
        <v>2</v>
      </c>
      <c r="C5" s="20"/>
      <c r="D5" s="9" t="s">
        <v>3</v>
      </c>
      <c r="E5" s="20"/>
      <c r="F5" s="9" t="s">
        <v>338</v>
      </c>
      <c r="G5" s="20"/>
      <c r="H5" s="9" t="s">
        <v>339</v>
      </c>
      <c r="I5" s="20"/>
      <c r="J5"/>
      <c r="K5"/>
      <c r="L5" s="9" t="s">
        <v>4</v>
      </c>
      <c r="M5"/>
    </row>
    <row r="6" spans="1:16" x14ac:dyDescent="0.25">
      <c r="A6" s="20"/>
      <c r="B6" s="176" t="s">
        <v>135</v>
      </c>
      <c r="C6" s="20"/>
      <c r="D6" s="176" t="s">
        <v>340</v>
      </c>
      <c r="E6" s="20"/>
      <c r="F6" s="176" t="s">
        <v>123</v>
      </c>
      <c r="G6" s="20"/>
      <c r="H6" s="176" t="s">
        <v>133</v>
      </c>
      <c r="I6" s="20"/>
      <c r="J6"/>
      <c r="K6"/>
      <c r="L6" s="157" t="s">
        <v>229</v>
      </c>
      <c r="M6"/>
    </row>
    <row r="7" spans="1:16" x14ac:dyDescent="0.25">
      <c r="A7" s="20"/>
      <c r="B7" s="176" t="s">
        <v>277</v>
      </c>
      <c r="C7" s="20"/>
      <c r="D7" s="176" t="s">
        <v>224</v>
      </c>
      <c r="E7" s="20"/>
      <c r="F7" s="176" t="s">
        <v>166</v>
      </c>
      <c r="G7" s="20"/>
      <c r="H7" s="176" t="s">
        <v>137</v>
      </c>
      <c r="I7" s="20"/>
      <c r="J7"/>
      <c r="K7"/>
      <c r="L7" s="157" t="s">
        <v>230</v>
      </c>
      <c r="M7"/>
    </row>
    <row r="8" spans="1:16" x14ac:dyDescent="0.25">
      <c r="A8" s="20"/>
      <c r="B8" s="176" t="s">
        <v>342</v>
      </c>
      <c r="C8" s="20"/>
      <c r="D8" s="176" t="s">
        <v>343</v>
      </c>
      <c r="E8" s="20"/>
      <c r="F8" s="176" t="s">
        <v>285</v>
      </c>
      <c r="G8" s="20"/>
      <c r="H8" s="176" t="s">
        <v>288</v>
      </c>
      <c r="I8" s="20"/>
      <c r="J8"/>
      <c r="K8"/>
      <c r="L8" s="157" t="s">
        <v>228</v>
      </c>
      <c r="M8"/>
    </row>
    <row r="9" spans="1:16" x14ac:dyDescent="0.25">
      <c r="A9" s="20"/>
      <c r="B9" s="176" t="s">
        <v>138</v>
      </c>
      <c r="C9" s="20"/>
      <c r="D9" s="176" t="s">
        <v>345</v>
      </c>
      <c r="E9" s="20"/>
      <c r="F9" s="176" t="s">
        <v>128</v>
      </c>
      <c r="G9" s="20"/>
      <c r="H9" s="176" t="s">
        <v>298</v>
      </c>
      <c r="I9" s="20"/>
      <c r="J9"/>
      <c r="K9"/>
      <c r="L9" s="157" t="s">
        <v>248</v>
      </c>
      <c r="M9"/>
    </row>
    <row r="10" spans="1:16" x14ac:dyDescent="0.25">
      <c r="A10" s="20"/>
      <c r="B10" s="176" t="s">
        <v>225</v>
      </c>
      <c r="C10" s="20"/>
      <c r="D10" s="176" t="s">
        <v>301</v>
      </c>
      <c r="E10" s="20"/>
      <c r="F10" s="176" t="s">
        <v>178</v>
      </c>
      <c r="G10" s="20"/>
      <c r="H10" s="176" t="s">
        <v>136</v>
      </c>
      <c r="I10" s="20"/>
      <c r="J10"/>
      <c r="K10"/>
      <c r="L10" s="157" t="s">
        <v>249</v>
      </c>
      <c r="M10"/>
    </row>
    <row r="11" spans="1:16" x14ac:dyDescent="0.25">
      <c r="A11" s="20"/>
      <c r="B11" s="176" t="s">
        <v>347</v>
      </c>
      <c r="C11" s="20"/>
      <c r="D11" s="176" t="s">
        <v>348</v>
      </c>
      <c r="E11" s="20"/>
      <c r="F11" s="176" t="s">
        <v>349</v>
      </c>
      <c r="G11" s="20"/>
      <c r="H11" s="176" t="s">
        <v>201</v>
      </c>
      <c r="I11" s="20"/>
      <c r="J11"/>
      <c r="K11"/>
      <c r="L11" s="157" t="s">
        <v>231</v>
      </c>
      <c r="M11"/>
    </row>
    <row r="12" spans="1:16" x14ac:dyDescent="0.25">
      <c r="A12" s="20"/>
      <c r="B12" s="176" t="s">
        <v>350</v>
      </c>
      <c r="C12" s="20"/>
      <c r="D12" s="176" t="s">
        <v>134</v>
      </c>
      <c r="E12" s="20"/>
      <c r="F12" s="176" t="s">
        <v>351</v>
      </c>
      <c r="G12" s="20"/>
      <c r="H12" s="176" t="s">
        <v>289</v>
      </c>
      <c r="I12" s="20"/>
      <c r="J12"/>
      <c r="K12"/>
      <c r="L12" s="157" t="s">
        <v>260</v>
      </c>
      <c r="M12"/>
    </row>
    <row r="13" spans="1:16" x14ac:dyDescent="0.25">
      <c r="A13" s="20"/>
      <c r="B13" s="176" t="s">
        <v>150</v>
      </c>
      <c r="C13" s="20"/>
      <c r="D13" s="176" t="s">
        <v>496</v>
      </c>
      <c r="E13" s="20"/>
      <c r="F13" s="176" t="s">
        <v>352</v>
      </c>
      <c r="G13" s="20"/>
      <c r="H13" s="176" t="s">
        <v>127</v>
      </c>
      <c r="I13" s="20"/>
      <c r="J13"/>
      <c r="K13"/>
      <c r="L13" s="157" t="s">
        <v>227</v>
      </c>
      <c r="M13"/>
    </row>
    <row r="14" spans="1:16" x14ac:dyDescent="0.25">
      <c r="A14" s="20"/>
      <c r="B14" s="176" t="s">
        <v>192</v>
      </c>
      <c r="C14" s="20"/>
      <c r="D14" s="176" t="s">
        <v>302</v>
      </c>
      <c r="E14" s="20"/>
      <c r="F14" s="176" t="s">
        <v>353</v>
      </c>
      <c r="G14" s="20"/>
      <c r="H14" s="176" t="s">
        <v>190</v>
      </c>
      <c r="I14" s="20"/>
      <c r="J14"/>
      <c r="K14"/>
      <c r="L14" s="157" t="s">
        <v>234</v>
      </c>
      <c r="M14"/>
    </row>
    <row r="15" spans="1:16" x14ac:dyDescent="0.25">
      <c r="A15" s="20"/>
      <c r="B15" s="176" t="s">
        <v>309</v>
      </c>
      <c r="C15" s="20"/>
      <c r="D15" s="176" t="s">
        <v>400</v>
      </c>
      <c r="E15" s="20"/>
      <c r="F15" s="176" t="s">
        <v>354</v>
      </c>
      <c r="G15" s="20"/>
      <c r="H15" s="176" t="s">
        <v>202</v>
      </c>
      <c r="I15" s="20"/>
      <c r="J15"/>
      <c r="K15"/>
      <c r="L15" s="157" t="s">
        <v>232</v>
      </c>
      <c r="M15"/>
    </row>
    <row r="16" spans="1:16" x14ac:dyDescent="0.25">
      <c r="A16" s="20"/>
      <c r="B16" s="177"/>
      <c r="C16" s="20"/>
      <c r="D16" s="176" t="s">
        <v>196</v>
      </c>
      <c r="E16" s="20"/>
      <c r="F16" s="176" t="s">
        <v>355</v>
      </c>
      <c r="G16" s="20"/>
      <c r="H16" s="176" t="s">
        <v>310</v>
      </c>
      <c r="I16" s="20"/>
      <c r="J16"/>
      <c r="K16"/>
      <c r="L16" s="157" t="s">
        <v>261</v>
      </c>
      <c r="M16"/>
    </row>
    <row r="17" spans="1:14" x14ac:dyDescent="0.25">
      <c r="A17" s="20"/>
      <c r="B17" s="177"/>
      <c r="C17" s="20"/>
      <c r="D17" s="176" t="s">
        <v>356</v>
      </c>
      <c r="E17" s="20"/>
      <c r="F17" s="176" t="s">
        <v>357</v>
      </c>
      <c r="G17" s="20"/>
      <c r="H17" s="176" t="s">
        <v>358</v>
      </c>
      <c r="I17" s="20"/>
      <c r="J17"/>
      <c r="K17"/>
      <c r="L17" s="157" t="s">
        <v>236</v>
      </c>
      <c r="M17"/>
    </row>
    <row r="18" spans="1:14" x14ac:dyDescent="0.25">
      <c r="A18" s="20"/>
      <c r="B18" s="177"/>
      <c r="C18" s="20"/>
      <c r="D18" s="176" t="s">
        <v>313</v>
      </c>
      <c r="E18" s="20"/>
      <c r="F18" s="177"/>
      <c r="G18" s="20"/>
      <c r="H18" s="176" t="s">
        <v>275</v>
      </c>
      <c r="I18" s="20"/>
      <c r="J18"/>
      <c r="K18"/>
      <c r="L18" s="157" t="s">
        <v>237</v>
      </c>
      <c r="M18"/>
    </row>
    <row r="19" spans="1:14" x14ac:dyDescent="0.25">
      <c r="A19" s="20"/>
      <c r="B19" s="177"/>
      <c r="C19" s="20"/>
      <c r="D19" s="176" t="s">
        <v>209</v>
      </c>
      <c r="E19" s="20"/>
      <c r="F19" s="177"/>
      <c r="G19" s="20"/>
      <c r="H19" s="176" t="s">
        <v>494</v>
      </c>
      <c r="I19" s="20"/>
      <c r="J19"/>
      <c r="K19"/>
      <c r="L19" s="157" t="s">
        <v>238</v>
      </c>
      <c r="M19"/>
    </row>
    <row r="20" spans="1:14" x14ac:dyDescent="0.25">
      <c r="A20" s="20"/>
      <c r="B20" s="177"/>
      <c r="C20" s="20"/>
      <c r="D20" s="177"/>
      <c r="E20" s="20"/>
      <c r="F20" s="177"/>
      <c r="G20" s="20"/>
      <c r="H20" s="176" t="s">
        <v>145</v>
      </c>
      <c r="I20" s="20"/>
      <c r="J20"/>
      <c r="K20"/>
      <c r="L20" s="157" t="s">
        <v>239</v>
      </c>
      <c r="M20"/>
      <c r="N20" s="158"/>
    </row>
    <row r="21" spans="1:14" x14ac:dyDescent="0.25">
      <c r="A21" s="20"/>
      <c r="B21" s="177"/>
      <c r="C21" s="20"/>
      <c r="D21" s="177"/>
      <c r="E21" s="20"/>
      <c r="F21" s="177"/>
      <c r="G21" s="20"/>
      <c r="H21" s="178" t="s">
        <v>139</v>
      </c>
      <c r="I21" s="20"/>
      <c r="J21"/>
      <c r="K21"/>
      <c r="L21" s="202" t="s">
        <v>417</v>
      </c>
      <c r="M21"/>
    </row>
    <row r="22" spans="1:14" x14ac:dyDescent="0.25">
      <c r="A22" s="20"/>
      <c r="B22" s="177"/>
      <c r="C22" s="20"/>
      <c r="D22" s="177"/>
      <c r="E22" s="20"/>
      <c r="F22" s="177"/>
      <c r="G22" s="20"/>
      <c r="H22" s="178" t="s">
        <v>207</v>
      </c>
      <c r="I22" s="20"/>
      <c r="J22"/>
      <c r="K22"/>
      <c r="L22" s="202" t="s">
        <v>253</v>
      </c>
      <c r="M22"/>
    </row>
    <row r="23" spans="1:14" x14ac:dyDescent="0.25">
      <c r="A23" s="20"/>
      <c r="B23" s="177"/>
      <c r="C23" s="20"/>
      <c r="D23" s="177"/>
      <c r="E23" s="20"/>
      <c r="F23" s="177"/>
      <c r="G23" s="20"/>
      <c r="H23" s="178" t="s">
        <v>322</v>
      </c>
      <c r="I23" s="20"/>
      <c r="J23"/>
      <c r="K23"/>
      <c r="L23" s="202" t="s">
        <v>254</v>
      </c>
      <c r="M23"/>
    </row>
    <row r="24" spans="1:14" x14ac:dyDescent="0.25">
      <c r="A24" s="20"/>
      <c r="B24" s="177"/>
      <c r="C24" s="20"/>
      <c r="D24" s="177"/>
      <c r="E24" s="20"/>
      <c r="F24" s="177"/>
      <c r="G24" s="20"/>
      <c r="H24" s="178" t="s">
        <v>359</v>
      </c>
      <c r="I24" s="20"/>
      <c r="J24"/>
      <c r="K24"/>
      <c r="L24" s="202" t="s">
        <v>255</v>
      </c>
      <c r="M24"/>
    </row>
    <row r="25" spans="1:14" x14ac:dyDescent="0.25">
      <c r="A25" s="20"/>
      <c r="B25" s="177"/>
      <c r="C25" s="20"/>
      <c r="D25" s="177"/>
      <c r="E25" s="20"/>
      <c r="F25" s="177"/>
      <c r="G25" s="20"/>
      <c r="H25" s="177"/>
      <c r="I25" s="20"/>
      <c r="J25"/>
      <c r="K25"/>
      <c r="L25" s="157" t="s">
        <v>240</v>
      </c>
      <c r="M25"/>
    </row>
    <row r="26" spans="1:14" x14ac:dyDescent="0.25">
      <c r="A26" s="20"/>
      <c r="B26" s="177"/>
      <c r="C26" s="20"/>
      <c r="D26" s="177"/>
      <c r="E26" s="20"/>
      <c r="F26" s="177"/>
      <c r="G26" s="20"/>
      <c r="H26" s="177"/>
      <c r="I26" s="20"/>
      <c r="J26"/>
      <c r="K26"/>
      <c r="L26" s="157" t="s">
        <v>262</v>
      </c>
      <c r="M26"/>
    </row>
    <row r="27" spans="1:14" x14ac:dyDescent="0.25">
      <c r="A27" s="20"/>
      <c r="B27" s="177"/>
      <c r="C27" s="20"/>
      <c r="D27" s="177"/>
      <c r="E27" s="20"/>
      <c r="F27" s="177"/>
      <c r="G27" s="20"/>
      <c r="H27" s="177"/>
      <c r="I27" s="20"/>
      <c r="J27"/>
      <c r="K27"/>
      <c r="L27" s="157" t="s">
        <v>263</v>
      </c>
      <c r="M27"/>
    </row>
    <row r="28" spans="1:14" x14ac:dyDescent="0.25">
      <c r="A28" s="20"/>
      <c r="B28" s="177"/>
      <c r="C28" s="20"/>
      <c r="D28" s="177"/>
      <c r="E28" s="20"/>
      <c r="F28" s="177"/>
      <c r="G28" s="20"/>
      <c r="H28" s="177"/>
      <c r="I28" s="20"/>
      <c r="J28"/>
      <c r="K28"/>
      <c r="L28" s="157" t="s">
        <v>242</v>
      </c>
      <c r="M28"/>
    </row>
    <row r="29" spans="1:14" x14ac:dyDescent="0.25">
      <c r="A29" s="20"/>
      <c r="B29" s="177"/>
      <c r="C29" s="20"/>
      <c r="D29" s="177"/>
      <c r="E29" s="20"/>
      <c r="F29" s="177"/>
      <c r="G29" s="20"/>
      <c r="H29" s="177"/>
      <c r="I29" s="20"/>
      <c r="J29"/>
      <c r="K29"/>
      <c r="L29" s="157" t="s">
        <v>244</v>
      </c>
      <c r="M29"/>
    </row>
    <row r="30" spans="1:14" x14ac:dyDescent="0.25">
      <c r="A30" s="20"/>
      <c r="B30" s="177"/>
      <c r="C30" s="20"/>
      <c r="D30" s="177"/>
      <c r="E30" s="20"/>
      <c r="F30" s="177"/>
      <c r="G30" s="20"/>
      <c r="H30" s="177"/>
      <c r="I30" s="20"/>
      <c r="J30" s="20"/>
      <c r="K30"/>
      <c r="L30" s="157" t="s">
        <v>257</v>
      </c>
      <c r="M30"/>
    </row>
    <row r="31" spans="1:14" x14ac:dyDescent="0.25">
      <c r="A31" s="20"/>
      <c r="B31" s="177"/>
      <c r="C31" s="20"/>
      <c r="D31" s="179"/>
      <c r="E31" s="20"/>
      <c r="F31" s="179"/>
      <c r="G31" s="20"/>
      <c r="H31" s="179"/>
      <c r="I31" s="20"/>
      <c r="J31" s="20"/>
      <c r="K31"/>
      <c r="L31" s="157" t="s">
        <v>264</v>
      </c>
      <c r="M31"/>
    </row>
    <row r="32" spans="1:14" x14ac:dyDescent="0.25">
      <c r="A32" s="20"/>
      <c r="B32" s="177"/>
      <c r="C32" s="20"/>
      <c r="D32" s="179"/>
      <c r="E32" s="20"/>
      <c r="F32" s="179"/>
      <c r="G32" s="20"/>
      <c r="H32" s="179"/>
      <c r="I32" s="20"/>
      <c r="J32" s="20"/>
      <c r="K32"/>
      <c r="M32"/>
    </row>
    <row r="33" spans="1:13" x14ac:dyDescent="0.25">
      <c r="A33" s="20"/>
      <c r="B33" s="10" t="str">
        <f>B4&amp;" lag - aktivitetsserie"</f>
        <v>10 lag - aktivitetsserie</v>
      </c>
      <c r="C33" s="20"/>
      <c r="D33" s="10" t="str">
        <f>D4&amp;" lag - aktivitetsserie"</f>
        <v>14 lag - aktivitetsserie</v>
      </c>
      <c r="E33" s="20"/>
      <c r="F33" s="10" t="str">
        <f>F4&amp;" lag - aktivitetsserie"</f>
        <v>12 lag - aktivitetsserie</v>
      </c>
      <c r="G33" s="20"/>
      <c r="H33" s="10" t="str">
        <f>H4&amp;" lag - aktivitetsserie"</f>
        <v>19 lag - aktivitetsserie</v>
      </c>
      <c r="I33" s="20"/>
      <c r="J33" s="20"/>
      <c r="K33"/>
      <c r="L33" s="10" t="s">
        <v>418</v>
      </c>
      <c r="M33"/>
    </row>
    <row r="34" spans="1:13" x14ac:dyDescent="0.25">
      <c r="A34" s="20"/>
      <c r="B34" s="180" t="s">
        <v>5</v>
      </c>
      <c r="C34" s="20"/>
      <c r="D34" s="180" t="s">
        <v>5</v>
      </c>
      <c r="E34" s="20"/>
      <c r="F34" s="180" t="s">
        <v>5</v>
      </c>
      <c r="G34" s="20"/>
      <c r="H34" s="180" t="s">
        <v>5</v>
      </c>
      <c r="I34" s="20"/>
      <c r="J34" s="20"/>
      <c r="K34"/>
      <c r="L34" s="11" t="s">
        <v>246</v>
      </c>
      <c r="M34"/>
    </row>
    <row r="35" spans="1:13" s="35" customFormat="1" x14ac:dyDescent="0.25">
      <c r="A35" s="181"/>
      <c r="B35" s="182"/>
      <c r="C35" s="181"/>
      <c r="D35" s="182"/>
      <c r="E35" s="181"/>
      <c r="F35" s="181"/>
      <c r="G35" s="181"/>
      <c r="H35" s="181"/>
      <c r="I35" s="181"/>
      <c r="J35" s="181"/>
      <c r="K35"/>
      <c r="L35"/>
      <c r="M35"/>
    </row>
    <row r="36" spans="1:13" x14ac:dyDescent="0.25">
      <c r="A36" s="20"/>
      <c r="B36" s="20"/>
      <c r="C36" s="20"/>
      <c r="D36" s="20"/>
      <c r="E36" s="20"/>
      <c r="F36" s="20"/>
      <c r="G36" s="20"/>
      <c r="H36" s="20"/>
      <c r="I36" s="20"/>
      <c r="J36" s="20"/>
      <c r="K36"/>
      <c r="L36"/>
      <c r="M36"/>
    </row>
    <row r="37" spans="1:13" x14ac:dyDescent="0.25">
      <c r="A37" s="20"/>
      <c r="B37" s="175">
        <f>COUNTA(B39:B60)</f>
        <v>15</v>
      </c>
      <c r="C37" s="20"/>
      <c r="D37" s="175">
        <f>COUNTA(D39:D60)</f>
        <v>13</v>
      </c>
      <c r="E37" s="20"/>
      <c r="F37" s="175">
        <f>COUNTA(F39:F60)</f>
        <v>11</v>
      </c>
      <c r="G37" s="20"/>
      <c r="H37" s="20"/>
      <c r="I37" s="20"/>
      <c r="J37" s="20"/>
      <c r="K37"/>
      <c r="L37"/>
      <c r="M37"/>
    </row>
    <row r="38" spans="1:13" x14ac:dyDescent="0.25">
      <c r="A38" s="20"/>
      <c r="B38" s="139" t="s">
        <v>6</v>
      </c>
      <c r="C38" s="20"/>
      <c r="D38" s="139" t="s">
        <v>7</v>
      </c>
      <c r="E38" s="20"/>
      <c r="F38" s="139" t="s">
        <v>360</v>
      </c>
      <c r="G38" s="20"/>
      <c r="H38" s="20"/>
      <c r="I38" s="20"/>
      <c r="J38" s="20"/>
      <c r="K38"/>
      <c r="L38"/>
      <c r="M38"/>
    </row>
    <row r="39" spans="1:13" x14ac:dyDescent="0.25">
      <c r="A39" s="20"/>
      <c r="B39" s="176" t="s">
        <v>346</v>
      </c>
      <c r="C39" s="20"/>
      <c r="D39" s="176" t="s">
        <v>124</v>
      </c>
      <c r="E39" s="20"/>
      <c r="F39" s="176" t="s">
        <v>294</v>
      </c>
      <c r="G39" s="20"/>
      <c r="H39" s="20"/>
      <c r="I39" s="20"/>
      <c r="J39" s="20"/>
      <c r="K39"/>
      <c r="L39"/>
      <c r="M39"/>
    </row>
    <row r="40" spans="1:13" x14ac:dyDescent="0.25">
      <c r="A40" s="20"/>
      <c r="B40" s="176" t="s">
        <v>299</v>
      </c>
      <c r="C40" s="20"/>
      <c r="D40" s="176" t="s">
        <v>234</v>
      </c>
      <c r="E40" s="20"/>
      <c r="F40" s="176" t="s">
        <v>364</v>
      </c>
      <c r="G40" s="20"/>
      <c r="H40" s="20"/>
      <c r="I40" s="20"/>
      <c r="J40" s="20"/>
      <c r="K40"/>
      <c r="L40"/>
      <c r="M40"/>
    </row>
    <row r="41" spans="1:13" x14ac:dyDescent="0.25">
      <c r="A41" s="20"/>
      <c r="B41" s="176" t="s">
        <v>361</v>
      </c>
      <c r="C41" s="20"/>
      <c r="D41" s="176" t="s">
        <v>362</v>
      </c>
      <c r="E41" s="20"/>
      <c r="F41" s="176" t="s">
        <v>341</v>
      </c>
      <c r="G41" s="20"/>
      <c r="H41" s="20"/>
      <c r="I41" s="20"/>
      <c r="K41"/>
      <c r="L41"/>
      <c r="M41"/>
    </row>
    <row r="42" spans="1:13" x14ac:dyDescent="0.25">
      <c r="A42" s="20"/>
      <c r="B42" s="176" t="s">
        <v>363</v>
      </c>
      <c r="C42" s="20"/>
      <c r="D42" s="176" t="s">
        <v>184</v>
      </c>
      <c r="E42" s="20"/>
      <c r="F42" s="176" t="s">
        <v>344</v>
      </c>
      <c r="G42" s="20"/>
      <c r="H42" s="20"/>
      <c r="I42" s="20"/>
      <c r="K42"/>
      <c r="L42"/>
      <c r="M42"/>
    </row>
    <row r="43" spans="1:13" x14ac:dyDescent="0.25">
      <c r="A43" s="20"/>
      <c r="B43" s="176" t="s">
        <v>365</v>
      </c>
      <c r="C43" s="20"/>
      <c r="D43" s="176" t="s">
        <v>366</v>
      </c>
      <c r="E43" s="20"/>
      <c r="F43" s="176" t="s">
        <v>367</v>
      </c>
      <c r="G43" s="20"/>
      <c r="H43" s="20"/>
      <c r="I43" s="20"/>
      <c r="J43" s="20"/>
      <c r="K43"/>
      <c r="L43"/>
      <c r="M43"/>
    </row>
    <row r="44" spans="1:13" x14ac:dyDescent="0.25">
      <c r="A44" s="20"/>
      <c r="B44" s="176" t="s">
        <v>278</v>
      </c>
      <c r="C44" s="20"/>
      <c r="D44" s="176" t="s">
        <v>177</v>
      </c>
      <c r="E44" s="20"/>
      <c r="F44" s="176" t="s">
        <v>140</v>
      </c>
      <c r="G44" s="20"/>
      <c r="H44" s="20"/>
      <c r="I44" s="20"/>
      <c r="J44" s="20"/>
      <c r="K44"/>
      <c r="L44"/>
      <c r="M44"/>
    </row>
    <row r="45" spans="1:13" x14ac:dyDescent="0.25">
      <c r="A45" s="20"/>
      <c r="B45" s="176" t="s">
        <v>211</v>
      </c>
      <c r="C45" s="20"/>
      <c r="D45" s="176" t="s">
        <v>183</v>
      </c>
      <c r="E45" s="20"/>
      <c r="F45" s="176" t="s">
        <v>368</v>
      </c>
      <c r="G45" s="20"/>
      <c r="H45" s="20"/>
      <c r="I45" s="20"/>
      <c r="J45" s="20"/>
      <c r="K45"/>
      <c r="L45"/>
      <c r="M45"/>
    </row>
    <row r="46" spans="1:13" x14ac:dyDescent="0.25">
      <c r="A46" s="20"/>
      <c r="B46" s="176" t="s">
        <v>373</v>
      </c>
      <c r="C46" s="20"/>
      <c r="D46" s="176" t="s">
        <v>205</v>
      </c>
      <c r="E46" s="20"/>
      <c r="F46" s="176" t="s">
        <v>369</v>
      </c>
      <c r="G46" s="20"/>
      <c r="H46" s="20"/>
      <c r="I46" s="20"/>
      <c r="J46" s="20"/>
      <c r="K46"/>
      <c r="L46"/>
      <c r="M46"/>
    </row>
    <row r="47" spans="1:13" x14ac:dyDescent="0.25">
      <c r="A47" s="20"/>
      <c r="B47" s="176" t="s">
        <v>143</v>
      </c>
      <c r="C47" s="20"/>
      <c r="D47" s="176" t="s">
        <v>169</v>
      </c>
      <c r="E47" s="20"/>
      <c r="F47" s="176" t="s">
        <v>185</v>
      </c>
      <c r="G47" s="20"/>
      <c r="H47" s="20"/>
      <c r="I47" s="20"/>
      <c r="J47" s="20"/>
      <c r="K47"/>
      <c r="L47"/>
      <c r="M47"/>
    </row>
    <row r="48" spans="1:13" x14ac:dyDescent="0.25">
      <c r="A48" s="20"/>
      <c r="B48" s="176" t="s">
        <v>191</v>
      </c>
      <c r="C48" s="20"/>
      <c r="D48" s="176" t="s">
        <v>370</v>
      </c>
      <c r="E48" s="20"/>
      <c r="F48" s="176" t="s">
        <v>371</v>
      </c>
      <c r="G48" s="20"/>
      <c r="H48" s="20"/>
      <c r="I48" s="20"/>
      <c r="J48" s="20"/>
      <c r="K48"/>
      <c r="L48"/>
      <c r="M48"/>
    </row>
    <row r="49" spans="1:13" x14ac:dyDescent="0.25">
      <c r="A49" s="20"/>
      <c r="B49" s="176" t="s">
        <v>170</v>
      </c>
      <c r="C49" s="20"/>
      <c r="D49" s="176" t="s">
        <v>372</v>
      </c>
      <c r="E49" s="20"/>
      <c r="F49" s="176" t="s">
        <v>407</v>
      </c>
      <c r="G49" s="20"/>
      <c r="H49" s="20"/>
      <c r="I49" s="20"/>
      <c r="J49" s="20"/>
      <c r="K49"/>
      <c r="L49"/>
      <c r="M49"/>
    </row>
    <row r="50" spans="1:13" x14ac:dyDescent="0.25">
      <c r="A50" s="20"/>
      <c r="B50" s="176" t="s">
        <v>292</v>
      </c>
      <c r="C50" s="20"/>
      <c r="D50" s="176" t="s">
        <v>172</v>
      </c>
      <c r="E50" s="20"/>
      <c r="F50" s="177"/>
      <c r="G50" s="20"/>
      <c r="H50" s="20"/>
      <c r="I50" s="20"/>
      <c r="J50" s="20"/>
      <c r="K50"/>
      <c r="L50"/>
      <c r="M50"/>
    </row>
    <row r="51" spans="1:13" x14ac:dyDescent="0.25">
      <c r="A51" s="20"/>
      <c r="B51" s="176" t="s">
        <v>182</v>
      </c>
      <c r="C51" s="20"/>
      <c r="D51" s="176" t="s">
        <v>281</v>
      </c>
      <c r="E51" s="20"/>
      <c r="F51" s="177"/>
      <c r="G51" s="20"/>
      <c r="H51" s="20"/>
      <c r="I51" s="20"/>
      <c r="J51" s="20"/>
      <c r="K51"/>
      <c r="L51"/>
      <c r="M51"/>
    </row>
    <row r="52" spans="1:13" x14ac:dyDescent="0.25">
      <c r="A52" s="20"/>
      <c r="B52" s="176" t="s">
        <v>146</v>
      </c>
      <c r="C52" s="20"/>
      <c r="D52" s="177"/>
      <c r="E52" s="20"/>
      <c r="F52" s="177"/>
      <c r="G52" s="20"/>
      <c r="H52" s="20"/>
      <c r="I52" s="20"/>
      <c r="J52" s="20"/>
      <c r="K52"/>
      <c r="L52"/>
      <c r="M52"/>
    </row>
    <row r="53" spans="1:13" x14ac:dyDescent="0.25">
      <c r="A53" s="20"/>
      <c r="B53" s="176" t="s">
        <v>149</v>
      </c>
      <c r="C53" s="20"/>
      <c r="D53" s="177"/>
      <c r="E53" s="20"/>
      <c r="F53" s="177"/>
      <c r="G53" s="20"/>
      <c r="H53" s="20"/>
      <c r="I53" s="20"/>
      <c r="J53" s="20"/>
      <c r="K53"/>
      <c r="L53"/>
      <c r="M53"/>
    </row>
    <row r="54" spans="1:13" x14ac:dyDescent="0.25">
      <c r="A54" s="20"/>
      <c r="B54" s="177"/>
      <c r="C54" s="20"/>
      <c r="D54" s="177"/>
      <c r="E54" s="20"/>
      <c r="F54" s="177"/>
      <c r="G54" s="20"/>
      <c r="H54" s="20"/>
      <c r="I54" s="20"/>
      <c r="J54" s="20"/>
      <c r="K54"/>
      <c r="L54"/>
      <c r="M54"/>
    </row>
    <row r="55" spans="1:13" x14ac:dyDescent="0.25">
      <c r="A55" s="20"/>
      <c r="B55" s="177"/>
      <c r="C55" s="20"/>
      <c r="D55" s="177"/>
      <c r="E55" s="20"/>
      <c r="F55" s="177"/>
      <c r="G55" s="20"/>
      <c r="H55" s="20"/>
      <c r="I55" s="20"/>
      <c r="J55" s="20"/>
      <c r="K55"/>
      <c r="L55"/>
      <c r="M55"/>
    </row>
    <row r="56" spans="1:13" x14ac:dyDescent="0.25">
      <c r="A56" s="20"/>
      <c r="B56" s="177"/>
      <c r="C56" s="20"/>
      <c r="D56" s="177"/>
      <c r="E56" s="20"/>
      <c r="F56" s="177"/>
      <c r="G56" s="20"/>
      <c r="H56" s="20"/>
      <c r="I56" s="20"/>
      <c r="J56" s="20"/>
      <c r="K56"/>
      <c r="L56"/>
      <c r="M56"/>
    </row>
    <row r="57" spans="1:13" x14ac:dyDescent="0.25">
      <c r="A57" s="20"/>
      <c r="B57" s="177"/>
      <c r="C57" s="20"/>
      <c r="D57" s="177"/>
      <c r="E57" s="20"/>
      <c r="F57" s="177"/>
      <c r="G57" s="20"/>
      <c r="H57" s="20"/>
      <c r="I57" s="20"/>
      <c r="J57" s="20"/>
      <c r="K57"/>
      <c r="L57"/>
      <c r="M57"/>
    </row>
    <row r="58" spans="1:13" x14ac:dyDescent="0.25">
      <c r="A58" s="20"/>
      <c r="B58" s="177"/>
      <c r="C58" s="20"/>
      <c r="D58" s="177"/>
      <c r="E58" s="20"/>
      <c r="F58" s="177"/>
      <c r="G58" s="20"/>
      <c r="H58" s="20"/>
      <c r="I58" s="20"/>
      <c r="J58" s="20"/>
      <c r="K58"/>
      <c r="L58"/>
      <c r="M58"/>
    </row>
    <row r="59" spans="1:13" x14ac:dyDescent="0.25">
      <c r="A59" s="20"/>
      <c r="B59" s="177"/>
      <c r="C59" s="20"/>
      <c r="D59" s="177"/>
      <c r="E59" s="20"/>
      <c r="F59" s="177"/>
      <c r="G59" s="20"/>
      <c r="H59" s="20"/>
      <c r="I59" s="20"/>
      <c r="J59" s="20"/>
      <c r="K59"/>
      <c r="L59"/>
      <c r="M59"/>
    </row>
    <row r="60" spans="1:13" x14ac:dyDescent="0.25">
      <c r="A60" s="20"/>
      <c r="B60" s="177"/>
      <c r="C60" s="20"/>
      <c r="D60" s="177"/>
      <c r="E60" s="20"/>
      <c r="F60" s="177"/>
      <c r="G60" s="20"/>
      <c r="H60" s="20"/>
      <c r="I60" s="20"/>
      <c r="J60" s="20"/>
      <c r="K60"/>
      <c r="L60"/>
      <c r="M60"/>
    </row>
    <row r="61" spans="1:13" x14ac:dyDescent="0.25">
      <c r="A61" s="20"/>
      <c r="B61" s="183" t="str">
        <f>B37&amp;" lag - aktivitetsserie"</f>
        <v>15 lag - aktivitetsserie</v>
      </c>
      <c r="C61" s="184"/>
      <c r="D61" s="183" t="str">
        <f>D37&amp;" lag - aktivitetsserie"</f>
        <v>13 lag - aktivitetsserie</v>
      </c>
      <c r="E61" s="20"/>
      <c r="F61" s="183" t="str">
        <f>F37&amp;" lag - aktivitetsserie"</f>
        <v>11 lag - aktivitetsserie</v>
      </c>
      <c r="G61" s="20"/>
      <c r="H61" s="20"/>
      <c r="I61" s="20"/>
      <c r="J61" s="20"/>
      <c r="K61"/>
      <c r="L61"/>
      <c r="M61"/>
    </row>
    <row r="62" spans="1:13" s="35" customFormat="1" x14ac:dyDescent="0.25">
      <c r="A62" s="181"/>
      <c r="B62" s="185" t="s">
        <v>5</v>
      </c>
      <c r="C62" s="184"/>
      <c r="D62" s="185" t="s">
        <v>5</v>
      </c>
      <c r="E62" s="20"/>
      <c r="F62" s="185" t="s">
        <v>5</v>
      </c>
      <c r="G62" s="20"/>
      <c r="H62" s="181"/>
      <c r="I62" s="184"/>
      <c r="J62" s="181"/>
      <c r="K62"/>
      <c r="L62"/>
      <c r="M62"/>
    </row>
    <row r="63" spans="1:13" s="35" customFormat="1" x14ac:dyDescent="0.25">
      <c r="A63" s="181"/>
      <c r="B63" s="184"/>
      <c r="C63" s="184"/>
      <c r="D63" s="20"/>
      <c r="E63" s="20"/>
      <c r="F63" s="184"/>
      <c r="G63" s="184"/>
      <c r="H63" s="181"/>
      <c r="I63" s="181"/>
      <c r="J63" s="181"/>
      <c r="K63"/>
      <c r="L63"/>
      <c r="M63"/>
    </row>
    <row r="64" spans="1:13" s="35" customFormat="1" x14ac:dyDescent="0.25">
      <c r="A64" s="181"/>
      <c r="B64" s="184"/>
      <c r="C64" s="184"/>
      <c r="D64" s="20"/>
      <c r="E64" s="20"/>
      <c r="F64" s="184"/>
      <c r="G64" s="184"/>
      <c r="H64" s="181"/>
      <c r="I64" s="181"/>
      <c r="J64" s="181"/>
      <c r="K64"/>
      <c r="L64"/>
      <c r="M64"/>
    </row>
    <row r="65" spans="1:16" s="35" customFormat="1" x14ac:dyDescent="0.25">
      <c r="A65" s="181"/>
      <c r="B65" s="184"/>
      <c r="C65" s="184"/>
      <c r="D65" s="20"/>
      <c r="E65" s="20"/>
      <c r="F65" s="184"/>
      <c r="G65" s="184"/>
      <c r="H65" s="181"/>
      <c r="I65" s="181"/>
      <c r="J65" s="181"/>
      <c r="K65"/>
      <c r="L65"/>
      <c r="M65"/>
    </row>
    <row r="66" spans="1:16" ht="21" x14ac:dyDescent="0.35">
      <c r="A66" s="174"/>
      <c r="B66" s="5" t="s">
        <v>8</v>
      </c>
      <c r="C66" s="174"/>
      <c r="D66" s="6">
        <f>B68+D68+F68+J68+B97+D97+F97</f>
        <v>114</v>
      </c>
      <c r="E66" s="6" t="s">
        <v>1</v>
      </c>
      <c r="F66" s="174"/>
      <c r="G66" s="174"/>
      <c r="H66" s="174"/>
      <c r="I66" s="174"/>
      <c r="J66" s="174"/>
      <c r="K66" s="174"/>
      <c r="L66" s="174"/>
      <c r="M66" s="174"/>
      <c r="N66" s="23"/>
      <c r="O66" s="23"/>
      <c r="P66" s="23"/>
    </row>
    <row r="67" spans="1:16" s="35" customFormat="1" x14ac:dyDescent="0.25">
      <c r="A67" s="181"/>
      <c r="B67" s="184"/>
      <c r="C67" s="184"/>
      <c r="D67" s="20"/>
      <c r="E67" s="20"/>
      <c r="F67" s="184"/>
      <c r="G67" s="184"/>
      <c r="H67" s="181"/>
      <c r="I67" s="181"/>
      <c r="J67" s="181"/>
      <c r="K67"/>
      <c r="L67"/>
      <c r="M67"/>
    </row>
    <row r="68" spans="1:16" x14ac:dyDescent="0.25">
      <c r="A68" s="20"/>
      <c r="B68" s="175">
        <f>COUNTA(B70:B90)</f>
        <v>11</v>
      </c>
      <c r="C68" s="20"/>
      <c r="D68" s="175">
        <f>COUNTA(D70:D90)</f>
        <v>10</v>
      </c>
      <c r="E68" s="20"/>
      <c r="F68" s="175">
        <f>COUNTA(F70:F90)</f>
        <v>21</v>
      </c>
      <c r="G68" s="20"/>
      <c r="H68" s="20"/>
      <c r="I68" s="20"/>
      <c r="J68" s="175">
        <f>COUNTA(J70:J94)</f>
        <v>21</v>
      </c>
      <c r="K68"/>
      <c r="L68"/>
      <c r="M68"/>
    </row>
    <row r="69" spans="1:16" x14ac:dyDescent="0.25">
      <c r="A69" s="20"/>
      <c r="B69" s="9" t="s">
        <v>9</v>
      </c>
      <c r="C69" s="20"/>
      <c r="D69" s="9" t="s">
        <v>10</v>
      </c>
      <c r="E69" s="20"/>
      <c r="F69" s="9" t="s">
        <v>374</v>
      </c>
      <c r="G69" s="20"/>
      <c r="H69" s="20"/>
      <c r="I69" s="20"/>
      <c r="J69" s="9" t="s">
        <v>76</v>
      </c>
      <c r="K69"/>
      <c r="L69"/>
      <c r="M69"/>
    </row>
    <row r="70" spans="1:16" x14ac:dyDescent="0.25">
      <c r="A70" s="20"/>
      <c r="B70" s="186" t="s">
        <v>124</v>
      </c>
      <c r="C70" s="20"/>
      <c r="D70" s="186" t="s">
        <v>125</v>
      </c>
      <c r="E70" s="20"/>
      <c r="F70" s="186" t="s">
        <v>133</v>
      </c>
      <c r="G70" s="20"/>
      <c r="H70" s="20"/>
      <c r="I70" s="20"/>
      <c r="J70" s="157" t="s">
        <v>229</v>
      </c>
      <c r="K70"/>
      <c r="L70"/>
      <c r="M70"/>
    </row>
    <row r="71" spans="1:16" x14ac:dyDescent="0.25">
      <c r="A71" s="20"/>
      <c r="B71" s="186" t="s">
        <v>135</v>
      </c>
      <c r="C71" s="20"/>
      <c r="D71" s="186" t="s">
        <v>224</v>
      </c>
      <c r="E71" s="20"/>
      <c r="F71" s="186" t="s">
        <v>137</v>
      </c>
      <c r="G71" s="20"/>
      <c r="H71" s="20"/>
      <c r="I71" s="20"/>
      <c r="J71" s="157" t="s">
        <v>248</v>
      </c>
      <c r="K71"/>
      <c r="L71"/>
      <c r="M71"/>
      <c r="O71" s="36"/>
    </row>
    <row r="72" spans="1:16" x14ac:dyDescent="0.25">
      <c r="A72" s="20"/>
      <c r="B72" s="186" t="s">
        <v>277</v>
      </c>
      <c r="C72" s="20"/>
      <c r="D72" s="186" t="s">
        <v>375</v>
      </c>
      <c r="E72" s="20"/>
      <c r="F72" s="186" t="s">
        <v>288</v>
      </c>
      <c r="G72" s="20"/>
      <c r="H72" s="20"/>
      <c r="I72" s="20"/>
      <c r="J72" s="157" t="s">
        <v>249</v>
      </c>
      <c r="K72"/>
      <c r="L72"/>
      <c r="M72"/>
    </row>
    <row r="73" spans="1:16" x14ac:dyDescent="0.25">
      <c r="A73" s="20"/>
      <c r="B73" s="186" t="s">
        <v>301</v>
      </c>
      <c r="C73" s="20"/>
      <c r="D73" s="186" t="s">
        <v>128</v>
      </c>
      <c r="E73" s="20"/>
      <c r="F73" s="186" t="s">
        <v>298</v>
      </c>
      <c r="G73" s="20"/>
      <c r="H73" s="20"/>
      <c r="I73" s="20"/>
      <c r="J73" s="157" t="s">
        <v>265</v>
      </c>
      <c r="K73"/>
      <c r="L73"/>
      <c r="M73"/>
    </row>
    <row r="74" spans="1:16" x14ac:dyDescent="0.25">
      <c r="A74" s="20"/>
      <c r="B74" s="186" t="s">
        <v>495</v>
      </c>
      <c r="C74" s="20"/>
      <c r="D74" s="186" t="s">
        <v>377</v>
      </c>
      <c r="E74" s="20"/>
      <c r="F74" s="186" t="s">
        <v>346</v>
      </c>
      <c r="G74" s="20"/>
      <c r="H74" s="20"/>
      <c r="I74" s="20"/>
      <c r="J74" s="157" t="s">
        <v>231</v>
      </c>
      <c r="K74"/>
      <c r="L74"/>
      <c r="M74"/>
    </row>
    <row r="75" spans="1:16" x14ac:dyDescent="0.25">
      <c r="A75" s="20"/>
      <c r="B75" s="186" t="s">
        <v>151</v>
      </c>
      <c r="C75" s="20"/>
      <c r="D75" s="186" t="s">
        <v>378</v>
      </c>
      <c r="E75" s="20"/>
      <c r="F75" s="186" t="s">
        <v>492</v>
      </c>
      <c r="G75" s="20"/>
      <c r="H75" s="20"/>
      <c r="I75" s="20"/>
      <c r="J75" s="157" t="s">
        <v>260</v>
      </c>
      <c r="K75"/>
      <c r="L75"/>
      <c r="M75"/>
    </row>
    <row r="76" spans="1:16" x14ac:dyDescent="0.25">
      <c r="A76" s="20"/>
      <c r="B76" s="186" t="s">
        <v>372</v>
      </c>
      <c r="C76" s="20"/>
      <c r="D76" s="186" t="s">
        <v>379</v>
      </c>
      <c r="E76" s="20"/>
      <c r="F76" s="186" t="s">
        <v>493</v>
      </c>
      <c r="G76" s="20"/>
      <c r="H76" s="20"/>
      <c r="I76" s="20"/>
      <c r="J76" s="157" t="s">
        <v>250</v>
      </c>
      <c r="K76"/>
      <c r="L76"/>
      <c r="M76"/>
    </row>
    <row r="77" spans="1:16" x14ac:dyDescent="0.25">
      <c r="A77" s="20"/>
      <c r="B77" s="186" t="s">
        <v>313</v>
      </c>
      <c r="C77" s="20"/>
      <c r="D77" s="186" t="s">
        <v>354</v>
      </c>
      <c r="E77" s="20"/>
      <c r="F77" s="186" t="s">
        <v>136</v>
      </c>
      <c r="G77" s="20"/>
      <c r="H77" s="20"/>
      <c r="I77" s="20"/>
      <c r="J77" s="157" t="s">
        <v>252</v>
      </c>
      <c r="K77"/>
      <c r="L77"/>
      <c r="M77"/>
    </row>
    <row r="78" spans="1:16" x14ac:dyDescent="0.25">
      <c r="A78" s="20"/>
      <c r="B78" s="186" t="s">
        <v>376</v>
      </c>
      <c r="C78" s="20"/>
      <c r="D78" s="186" t="s">
        <v>380</v>
      </c>
      <c r="E78" s="20"/>
      <c r="F78" s="186" t="s">
        <v>201</v>
      </c>
      <c r="G78" s="20"/>
      <c r="H78" s="20"/>
      <c r="I78" s="20"/>
      <c r="J78" s="157" t="s">
        <v>253</v>
      </c>
      <c r="K78"/>
      <c r="L78"/>
      <c r="M78"/>
    </row>
    <row r="79" spans="1:16" x14ac:dyDescent="0.25">
      <c r="A79" s="20"/>
      <c r="B79" s="186" t="s">
        <v>150</v>
      </c>
      <c r="C79" s="20"/>
      <c r="D79" s="186" t="s">
        <v>282</v>
      </c>
      <c r="E79" s="20"/>
      <c r="F79" s="186" t="s">
        <v>289</v>
      </c>
      <c r="G79" s="20"/>
      <c r="H79" s="20"/>
      <c r="I79" s="20"/>
      <c r="J79" s="157" t="s">
        <v>254</v>
      </c>
      <c r="K79"/>
      <c r="L79"/>
      <c r="M79"/>
    </row>
    <row r="80" spans="1:16" x14ac:dyDescent="0.25">
      <c r="A80" s="20"/>
      <c r="B80" s="186" t="s">
        <v>192</v>
      </c>
      <c r="C80" s="20"/>
      <c r="D80" s="177"/>
      <c r="E80" s="20"/>
      <c r="F80" s="186" t="s">
        <v>127</v>
      </c>
      <c r="G80" s="20"/>
      <c r="H80" s="20"/>
      <c r="I80" s="20"/>
      <c r="J80" s="157" t="s">
        <v>255</v>
      </c>
      <c r="K80"/>
      <c r="L80"/>
      <c r="M80"/>
    </row>
    <row r="81" spans="1:13" x14ac:dyDescent="0.25">
      <c r="A81" s="20"/>
      <c r="B81" s="177"/>
      <c r="C81" s="20"/>
      <c r="D81" s="177"/>
      <c r="E81" s="20"/>
      <c r="F81" s="186" t="s">
        <v>190</v>
      </c>
      <c r="G81" s="20"/>
      <c r="H81" s="20"/>
      <c r="I81" s="20"/>
      <c r="J81" s="157" t="s">
        <v>234</v>
      </c>
      <c r="K81"/>
      <c r="L81"/>
      <c r="M81"/>
    </row>
    <row r="82" spans="1:13" x14ac:dyDescent="0.25">
      <c r="A82" s="20"/>
      <c r="B82" s="177"/>
      <c r="C82" s="20"/>
      <c r="D82" s="177"/>
      <c r="E82" s="20"/>
      <c r="F82" s="186" t="s">
        <v>202</v>
      </c>
      <c r="G82" s="20"/>
      <c r="H82" s="20"/>
      <c r="I82" s="20"/>
      <c r="J82" s="157" t="s">
        <v>235</v>
      </c>
      <c r="K82"/>
      <c r="L82"/>
      <c r="M82"/>
    </row>
    <row r="83" spans="1:13" x14ac:dyDescent="0.25">
      <c r="A83" s="20"/>
      <c r="B83" s="177"/>
      <c r="C83" s="20"/>
      <c r="D83" s="177"/>
      <c r="E83" s="20"/>
      <c r="F83" s="186" t="s">
        <v>310</v>
      </c>
      <c r="G83" s="20"/>
      <c r="H83" s="20"/>
      <c r="I83" s="20"/>
      <c r="J83" s="157" t="s">
        <v>236</v>
      </c>
      <c r="K83"/>
      <c r="L83"/>
      <c r="M83"/>
    </row>
    <row r="84" spans="1:13" x14ac:dyDescent="0.25">
      <c r="A84" s="20"/>
      <c r="B84" s="177"/>
      <c r="C84" s="20"/>
      <c r="D84" s="177"/>
      <c r="E84" s="20"/>
      <c r="F84" s="186" t="s">
        <v>358</v>
      </c>
      <c r="G84" s="20"/>
      <c r="H84" s="20"/>
      <c r="I84" s="20"/>
      <c r="J84" s="157" t="s">
        <v>232</v>
      </c>
      <c r="K84"/>
      <c r="L84"/>
      <c r="M84"/>
    </row>
    <row r="85" spans="1:13" x14ac:dyDescent="0.25">
      <c r="A85" s="20"/>
      <c r="B85" s="177"/>
      <c r="C85" s="20"/>
      <c r="D85" s="177"/>
      <c r="E85" s="20"/>
      <c r="F85" s="186" t="s">
        <v>186</v>
      </c>
      <c r="G85" s="20"/>
      <c r="H85" s="20"/>
      <c r="I85" s="20"/>
      <c r="J85" s="157" t="s">
        <v>256</v>
      </c>
      <c r="K85"/>
      <c r="L85"/>
      <c r="M85"/>
    </row>
    <row r="86" spans="1:13" x14ac:dyDescent="0.25">
      <c r="A86" s="20"/>
      <c r="B86" s="177"/>
      <c r="C86" s="20"/>
      <c r="D86" s="177"/>
      <c r="E86" s="20"/>
      <c r="F86" s="186" t="s">
        <v>381</v>
      </c>
      <c r="G86" s="20"/>
      <c r="H86" s="20"/>
      <c r="I86" s="20"/>
      <c r="J86" s="157" t="s">
        <v>241</v>
      </c>
      <c r="K86"/>
      <c r="L86"/>
      <c r="M86"/>
    </row>
    <row r="87" spans="1:13" x14ac:dyDescent="0.25">
      <c r="A87" s="20"/>
      <c r="B87" s="177"/>
      <c r="C87" s="20"/>
      <c r="D87" s="177"/>
      <c r="E87" s="20"/>
      <c r="F87" s="186" t="s">
        <v>494</v>
      </c>
      <c r="G87" s="20"/>
      <c r="H87" s="20"/>
      <c r="I87" s="20"/>
      <c r="J87" s="157" t="s">
        <v>244</v>
      </c>
      <c r="K87"/>
      <c r="L87"/>
      <c r="M87"/>
    </row>
    <row r="88" spans="1:13" x14ac:dyDescent="0.25">
      <c r="A88" s="20"/>
      <c r="B88" s="177"/>
      <c r="C88" s="20"/>
      <c r="D88" s="179"/>
      <c r="E88" s="20"/>
      <c r="F88" s="186" t="s">
        <v>139</v>
      </c>
      <c r="G88" s="20"/>
      <c r="H88" s="20"/>
      <c r="I88" s="20"/>
      <c r="J88" s="157" t="s">
        <v>266</v>
      </c>
      <c r="K88"/>
      <c r="L88"/>
      <c r="M88"/>
    </row>
    <row r="89" spans="1:13" x14ac:dyDescent="0.25">
      <c r="A89" s="20"/>
      <c r="B89" s="177"/>
      <c r="C89" s="20"/>
      <c r="D89" s="177"/>
      <c r="E89" s="20"/>
      <c r="F89" s="186" t="s">
        <v>207</v>
      </c>
      <c r="G89" s="20"/>
      <c r="H89" s="20"/>
      <c r="I89" s="20"/>
      <c r="J89" s="157" t="s">
        <v>257</v>
      </c>
      <c r="K89"/>
      <c r="L89"/>
      <c r="M89"/>
    </row>
    <row r="90" spans="1:13" x14ac:dyDescent="0.25">
      <c r="A90" s="20"/>
      <c r="B90" s="177"/>
      <c r="C90" s="20"/>
      <c r="D90" s="177"/>
      <c r="E90" s="20"/>
      <c r="F90" s="186" t="s">
        <v>145</v>
      </c>
      <c r="G90" s="20"/>
      <c r="H90" s="20"/>
      <c r="I90" s="20"/>
      <c r="J90" s="157" t="s">
        <v>264</v>
      </c>
      <c r="K90"/>
      <c r="L90"/>
      <c r="M90"/>
    </row>
    <row r="91" spans="1:13" x14ac:dyDescent="0.25">
      <c r="A91" s="20"/>
      <c r="B91" s="128" t="str">
        <f>B68&amp;" lag - aktivitetsserie"</f>
        <v>11 lag - aktivitetsserie</v>
      </c>
      <c r="C91" s="20"/>
      <c r="D91" s="128" t="str">
        <f>D68&amp;" lag - aktivitetsserie"</f>
        <v>10 lag - aktivitetsserie</v>
      </c>
      <c r="E91" s="20"/>
      <c r="F91" s="128" t="str">
        <f>F68&amp;" lag - aktivitetsserie"</f>
        <v>21 lag - aktivitetsserie</v>
      </c>
      <c r="G91" s="20"/>
      <c r="H91" s="20"/>
      <c r="I91" s="20"/>
      <c r="J91" s="187"/>
      <c r="K91"/>
      <c r="L91"/>
      <c r="M91"/>
    </row>
    <row r="92" spans="1:13" x14ac:dyDescent="0.25">
      <c r="A92" s="20"/>
      <c r="B92" s="129" t="s">
        <v>5</v>
      </c>
      <c r="C92" s="20"/>
      <c r="D92" s="129" t="s">
        <v>5</v>
      </c>
      <c r="E92" s="20"/>
      <c r="F92" s="129" t="s">
        <v>5</v>
      </c>
      <c r="G92" s="20"/>
      <c r="H92" s="20"/>
      <c r="I92" s="20"/>
      <c r="J92" s="187"/>
      <c r="K92"/>
      <c r="L92"/>
      <c r="M92"/>
    </row>
    <row r="93" spans="1:13" s="35" customFormat="1" x14ac:dyDescent="0.25">
      <c r="A93" s="181"/>
      <c r="B93" s="188"/>
      <c r="C93" s="181"/>
      <c r="D93" s="188"/>
      <c r="E93" s="181"/>
      <c r="F93" s="181"/>
      <c r="G93" s="181"/>
      <c r="H93" s="181"/>
      <c r="I93" s="181"/>
      <c r="J93" s="187"/>
      <c r="K93"/>
      <c r="L93"/>
      <c r="M93"/>
    </row>
    <row r="94" spans="1:13" s="35" customFormat="1" x14ac:dyDescent="0.25">
      <c r="A94" s="181"/>
      <c r="B94" s="188"/>
      <c r="C94" s="181"/>
      <c r="D94" s="188"/>
      <c r="E94" s="181"/>
      <c r="F94" s="181"/>
      <c r="G94" s="181"/>
      <c r="H94" s="181"/>
      <c r="I94" s="181"/>
      <c r="J94" s="187"/>
      <c r="K94"/>
      <c r="L94"/>
      <c r="M94"/>
    </row>
    <row r="95" spans="1:13" x14ac:dyDescent="0.25">
      <c r="A95" s="20"/>
      <c r="B95" s="20"/>
      <c r="C95" s="20"/>
      <c r="D95" s="20"/>
      <c r="E95" s="20"/>
      <c r="F95" s="20"/>
      <c r="G95" s="20"/>
      <c r="H95" s="20"/>
      <c r="I95" s="20"/>
      <c r="J95" s="128" t="str">
        <f>J68&amp;" lag - aktivitetsserie"</f>
        <v>21 lag - aktivitetsserie</v>
      </c>
      <c r="K95"/>
      <c r="L95"/>
      <c r="M95"/>
    </row>
    <row r="96" spans="1:13" x14ac:dyDescent="0.25">
      <c r="A96" s="20"/>
      <c r="B96" s="20"/>
      <c r="C96" s="20"/>
      <c r="D96" s="20"/>
      <c r="E96" s="20"/>
      <c r="F96" s="20"/>
      <c r="G96" s="20"/>
      <c r="H96" s="20"/>
      <c r="I96" s="20"/>
      <c r="J96" s="132" t="s">
        <v>246</v>
      </c>
      <c r="K96"/>
      <c r="L96"/>
      <c r="M96"/>
    </row>
    <row r="97" spans="1:13" x14ac:dyDescent="0.25">
      <c r="A97" s="20"/>
      <c r="B97" s="175">
        <f>COUNTA(B99:B122)</f>
        <v>18</v>
      </c>
      <c r="C97" s="20"/>
      <c r="D97" s="175">
        <f>COUNTA(D99:D122)</f>
        <v>19</v>
      </c>
      <c r="E97" s="20"/>
      <c r="F97" s="175">
        <f>COUNTA(F99:F122)</f>
        <v>14</v>
      </c>
      <c r="G97" s="20"/>
      <c r="H97" s="20"/>
      <c r="I97" s="20"/>
      <c r="J97" s="20"/>
      <c r="K97"/>
      <c r="L97"/>
      <c r="M97"/>
    </row>
    <row r="98" spans="1:13" x14ac:dyDescent="0.25">
      <c r="A98" s="20"/>
      <c r="B98" s="139" t="s">
        <v>11</v>
      </c>
      <c r="C98" s="20"/>
      <c r="D98" s="139" t="s">
        <v>12</v>
      </c>
      <c r="E98" s="20"/>
      <c r="F98" s="139" t="s">
        <v>382</v>
      </c>
      <c r="G98" s="20"/>
      <c r="H98" s="20"/>
      <c r="I98" s="20"/>
      <c r="J98" s="20"/>
      <c r="K98"/>
      <c r="L98"/>
      <c r="M98"/>
    </row>
    <row r="99" spans="1:13" x14ac:dyDescent="0.25">
      <c r="A99" s="20"/>
      <c r="B99" s="186" t="s">
        <v>206</v>
      </c>
      <c r="C99" s="20"/>
      <c r="D99" s="186" t="s">
        <v>123</v>
      </c>
      <c r="E99" s="20"/>
      <c r="F99" s="186" t="s">
        <v>299</v>
      </c>
      <c r="G99" s="20"/>
      <c r="H99" s="20"/>
      <c r="I99" s="20"/>
      <c r="J99" s="20"/>
      <c r="K99"/>
      <c r="L99"/>
      <c r="M99"/>
    </row>
    <row r="100" spans="1:13" x14ac:dyDescent="0.25">
      <c r="A100" s="20"/>
      <c r="B100" s="186" t="s">
        <v>138</v>
      </c>
      <c r="C100" s="20"/>
      <c r="D100" s="186" t="s">
        <v>166</v>
      </c>
      <c r="E100" s="20"/>
      <c r="F100" s="186" t="s">
        <v>393</v>
      </c>
      <c r="G100" s="20"/>
      <c r="H100" s="20"/>
      <c r="I100" s="20"/>
      <c r="J100" s="20"/>
      <c r="K100"/>
      <c r="L100"/>
      <c r="M100"/>
    </row>
    <row r="101" spans="1:13" x14ac:dyDescent="0.25">
      <c r="A101" s="20"/>
      <c r="B101" s="186" t="s">
        <v>126</v>
      </c>
      <c r="C101" s="20"/>
      <c r="D101" s="186" t="s">
        <v>285</v>
      </c>
      <c r="E101" s="20"/>
      <c r="F101" s="186" t="s">
        <v>361</v>
      </c>
      <c r="G101" s="20"/>
      <c r="H101" s="20"/>
      <c r="I101" s="20"/>
      <c r="J101" s="20"/>
      <c r="K101"/>
      <c r="L101"/>
      <c r="M101"/>
    </row>
    <row r="102" spans="1:13" x14ac:dyDescent="0.25">
      <c r="A102" s="20"/>
      <c r="B102" s="186" t="s">
        <v>302</v>
      </c>
      <c r="C102" s="20"/>
      <c r="D102" s="186" t="s">
        <v>294</v>
      </c>
      <c r="E102" s="20"/>
      <c r="F102" s="186" t="s">
        <v>363</v>
      </c>
      <c r="G102" s="20"/>
      <c r="H102" s="20"/>
      <c r="I102" s="20"/>
      <c r="J102" s="20"/>
      <c r="K102"/>
      <c r="L102"/>
      <c r="M102"/>
    </row>
    <row r="103" spans="1:13" x14ac:dyDescent="0.25">
      <c r="A103" s="20"/>
      <c r="B103" s="186" t="s">
        <v>390</v>
      </c>
      <c r="C103" s="20"/>
      <c r="D103" s="186" t="s">
        <v>364</v>
      </c>
      <c r="E103" s="20"/>
      <c r="F103" s="186" t="s">
        <v>384</v>
      </c>
      <c r="G103" s="20"/>
      <c r="H103" s="20"/>
      <c r="I103" s="20"/>
      <c r="J103" s="20"/>
      <c r="K103"/>
      <c r="L103"/>
      <c r="M103"/>
    </row>
    <row r="104" spans="1:13" x14ac:dyDescent="0.25">
      <c r="A104" s="20"/>
      <c r="B104" s="186" t="s">
        <v>199</v>
      </c>
      <c r="C104" s="20"/>
      <c r="D104" s="186" t="s">
        <v>341</v>
      </c>
      <c r="E104" s="20"/>
      <c r="F104" s="186" t="s">
        <v>385</v>
      </c>
      <c r="G104" s="20"/>
      <c r="H104" s="20"/>
      <c r="I104" s="20"/>
      <c r="J104" s="20"/>
      <c r="K104"/>
      <c r="L104"/>
      <c r="M104"/>
    </row>
    <row r="105" spans="1:13" x14ac:dyDescent="0.25">
      <c r="A105" s="20"/>
      <c r="B105" s="186" t="s">
        <v>225</v>
      </c>
      <c r="C105" s="20"/>
      <c r="D105" s="186" t="s">
        <v>398</v>
      </c>
      <c r="E105" s="20"/>
      <c r="F105" s="186" t="s">
        <v>211</v>
      </c>
      <c r="G105" s="20"/>
      <c r="H105" s="20"/>
      <c r="I105" s="20"/>
      <c r="J105" s="20"/>
      <c r="K105"/>
      <c r="L105"/>
      <c r="M105"/>
    </row>
    <row r="106" spans="1:13" x14ac:dyDescent="0.25">
      <c r="A106" s="20"/>
      <c r="B106" s="186" t="s">
        <v>383</v>
      </c>
      <c r="C106" s="20"/>
      <c r="D106" s="186" t="s">
        <v>367</v>
      </c>
      <c r="E106" s="20"/>
      <c r="F106" s="186" t="s">
        <v>279</v>
      </c>
      <c r="G106" s="20"/>
      <c r="H106" s="20"/>
      <c r="I106" s="20"/>
      <c r="J106" s="20"/>
      <c r="K106"/>
      <c r="L106"/>
      <c r="M106"/>
    </row>
    <row r="107" spans="1:13" x14ac:dyDescent="0.25">
      <c r="A107" s="20"/>
      <c r="B107" s="186" t="s">
        <v>304</v>
      </c>
      <c r="C107" s="20"/>
      <c r="D107" s="186" t="s">
        <v>386</v>
      </c>
      <c r="E107" s="20"/>
      <c r="F107" s="186" t="s">
        <v>191</v>
      </c>
      <c r="G107" s="20"/>
      <c r="H107" s="20"/>
      <c r="I107" s="20"/>
      <c r="J107" s="20"/>
      <c r="K107"/>
      <c r="L107"/>
      <c r="M107"/>
    </row>
    <row r="108" spans="1:13" x14ac:dyDescent="0.25">
      <c r="A108" s="20"/>
      <c r="B108" s="186" t="s">
        <v>395</v>
      </c>
      <c r="C108" s="20"/>
      <c r="D108" s="186" t="s">
        <v>387</v>
      </c>
      <c r="E108" s="20"/>
      <c r="F108" s="186" t="s">
        <v>170</v>
      </c>
      <c r="G108" s="20"/>
      <c r="H108" s="20"/>
      <c r="I108" s="20"/>
      <c r="J108" s="20"/>
      <c r="K108"/>
      <c r="L108"/>
      <c r="M108"/>
    </row>
    <row r="109" spans="1:13" x14ac:dyDescent="0.25">
      <c r="A109" s="20"/>
      <c r="B109" s="186" t="s">
        <v>321</v>
      </c>
      <c r="C109" s="20"/>
      <c r="D109" s="186" t="s">
        <v>388</v>
      </c>
      <c r="E109" s="20"/>
      <c r="F109" s="186" t="s">
        <v>194</v>
      </c>
      <c r="G109" s="20"/>
      <c r="H109" s="20"/>
      <c r="I109" s="20"/>
      <c r="J109" s="20"/>
      <c r="K109"/>
      <c r="L109"/>
      <c r="M109"/>
    </row>
    <row r="110" spans="1:13" x14ac:dyDescent="0.25">
      <c r="A110" s="20"/>
      <c r="B110" s="186" t="s">
        <v>397</v>
      </c>
      <c r="C110" s="20"/>
      <c r="D110" s="186" t="s">
        <v>389</v>
      </c>
      <c r="E110" s="20"/>
      <c r="F110" s="186" t="s">
        <v>292</v>
      </c>
      <c r="G110" s="20"/>
      <c r="H110" s="20"/>
      <c r="I110" s="20"/>
      <c r="J110" s="20"/>
      <c r="K110"/>
      <c r="L110"/>
      <c r="M110"/>
    </row>
    <row r="111" spans="1:13" x14ac:dyDescent="0.25">
      <c r="A111" s="20"/>
      <c r="B111" s="186" t="s">
        <v>195</v>
      </c>
      <c r="C111" s="20"/>
      <c r="D111" s="186" t="s">
        <v>140</v>
      </c>
      <c r="E111" s="20"/>
      <c r="F111" s="186" t="s">
        <v>182</v>
      </c>
      <c r="G111" s="20"/>
      <c r="H111" s="20"/>
      <c r="I111" s="20"/>
      <c r="J111" s="20"/>
      <c r="K111"/>
      <c r="L111"/>
      <c r="M111"/>
    </row>
    <row r="112" spans="1:13" x14ac:dyDescent="0.25">
      <c r="A112" s="20"/>
      <c r="B112" s="186" t="s">
        <v>350</v>
      </c>
      <c r="C112" s="20"/>
      <c r="D112" s="186" t="s">
        <v>391</v>
      </c>
      <c r="E112" s="20"/>
      <c r="F112" s="186" t="s">
        <v>146</v>
      </c>
      <c r="G112" s="20"/>
      <c r="H112" s="20"/>
      <c r="I112" s="20"/>
      <c r="J112" s="20"/>
      <c r="K112"/>
      <c r="L112"/>
      <c r="M112"/>
    </row>
    <row r="113" spans="1:16" x14ac:dyDescent="0.25">
      <c r="A113" s="20"/>
      <c r="B113" s="186" t="s">
        <v>204</v>
      </c>
      <c r="C113" s="20"/>
      <c r="D113" s="186" t="s">
        <v>392</v>
      </c>
      <c r="E113" s="20"/>
      <c r="F113" s="177"/>
      <c r="G113" s="20"/>
      <c r="H113" s="20"/>
      <c r="I113" s="20"/>
      <c r="J113" s="20"/>
      <c r="K113"/>
      <c r="L113"/>
      <c r="M113"/>
    </row>
    <row r="114" spans="1:16" x14ac:dyDescent="0.25">
      <c r="A114" s="20"/>
      <c r="B114" s="186" t="s">
        <v>318</v>
      </c>
      <c r="C114" s="20"/>
      <c r="D114" s="186" t="s">
        <v>185</v>
      </c>
      <c r="E114" s="20"/>
      <c r="F114" s="177"/>
      <c r="G114" s="20"/>
      <c r="H114" s="20"/>
      <c r="I114" s="20"/>
      <c r="J114" s="20"/>
      <c r="K114"/>
      <c r="L114"/>
      <c r="M114"/>
    </row>
    <row r="115" spans="1:16" x14ac:dyDescent="0.25">
      <c r="A115" s="20"/>
      <c r="B115" s="186" t="s">
        <v>209</v>
      </c>
      <c r="C115" s="20"/>
      <c r="D115" s="186" t="s">
        <v>394</v>
      </c>
      <c r="E115" s="20"/>
      <c r="F115" s="177"/>
      <c r="G115" s="20"/>
      <c r="H115" s="20"/>
      <c r="I115" s="20"/>
      <c r="J115" s="20"/>
      <c r="K115"/>
      <c r="L115"/>
      <c r="M115"/>
    </row>
    <row r="116" spans="1:16" x14ac:dyDescent="0.25">
      <c r="A116" s="20"/>
      <c r="B116" s="186" t="s">
        <v>281</v>
      </c>
      <c r="C116" s="20"/>
      <c r="D116" s="186" t="s">
        <v>396</v>
      </c>
      <c r="E116" s="20"/>
      <c r="F116" s="177"/>
      <c r="G116" s="20"/>
      <c r="H116" s="20"/>
      <c r="I116" s="20"/>
      <c r="J116" s="20"/>
      <c r="K116"/>
      <c r="L116"/>
      <c r="M116"/>
    </row>
    <row r="117" spans="1:16" x14ac:dyDescent="0.25">
      <c r="A117" s="20"/>
      <c r="B117" s="177"/>
      <c r="C117" s="20"/>
      <c r="D117" s="186" t="s">
        <v>326</v>
      </c>
      <c r="E117" s="20"/>
      <c r="F117" s="177"/>
      <c r="G117" s="20"/>
      <c r="H117" s="20"/>
      <c r="I117" s="20"/>
      <c r="J117" s="20"/>
      <c r="K117"/>
      <c r="L117"/>
      <c r="M117"/>
    </row>
    <row r="118" spans="1:16" x14ac:dyDescent="0.25">
      <c r="A118" s="20"/>
      <c r="B118" s="177"/>
      <c r="C118" s="20"/>
      <c r="D118" s="177"/>
      <c r="E118" s="20"/>
      <c r="F118" s="177"/>
      <c r="G118" s="20"/>
      <c r="H118" s="20"/>
      <c r="I118" s="20"/>
      <c r="J118" s="20"/>
      <c r="K118"/>
      <c r="L118"/>
      <c r="M118"/>
    </row>
    <row r="119" spans="1:16" x14ac:dyDescent="0.25">
      <c r="A119" s="20"/>
      <c r="B119" s="177"/>
      <c r="C119" s="20"/>
      <c r="D119" s="177"/>
      <c r="E119" s="20"/>
      <c r="F119" s="177"/>
      <c r="G119" s="20"/>
      <c r="H119" s="20"/>
      <c r="I119" s="20"/>
      <c r="J119" s="20"/>
      <c r="K119"/>
      <c r="L119"/>
      <c r="M119"/>
    </row>
    <row r="120" spans="1:16" x14ac:dyDescent="0.25">
      <c r="A120" s="20"/>
      <c r="B120" s="177"/>
      <c r="C120" s="20"/>
      <c r="D120" s="177"/>
      <c r="E120" s="20"/>
      <c r="F120" s="177"/>
      <c r="G120" s="20"/>
      <c r="H120" s="20"/>
      <c r="I120" s="20"/>
      <c r="J120" s="20"/>
      <c r="K120"/>
      <c r="L120"/>
      <c r="M120"/>
    </row>
    <row r="121" spans="1:16" x14ac:dyDescent="0.25">
      <c r="A121" s="20"/>
      <c r="B121" s="177"/>
      <c r="C121" s="20"/>
      <c r="D121" s="177"/>
      <c r="E121" s="20"/>
      <c r="F121" s="177"/>
      <c r="G121" s="20"/>
      <c r="H121" s="20"/>
      <c r="I121" s="20"/>
      <c r="J121" s="20"/>
      <c r="K121"/>
      <c r="L121"/>
      <c r="M121"/>
    </row>
    <row r="122" spans="1:16" x14ac:dyDescent="0.25">
      <c r="A122" s="20"/>
      <c r="B122" s="189"/>
      <c r="C122" s="20"/>
      <c r="D122" s="177"/>
      <c r="E122" s="20"/>
      <c r="F122" s="177"/>
      <c r="G122" s="20"/>
      <c r="H122" s="20"/>
      <c r="I122" s="20"/>
      <c r="J122" s="20"/>
      <c r="K122"/>
      <c r="L122"/>
      <c r="M122"/>
    </row>
    <row r="123" spans="1:16" s="35" customFormat="1" x14ac:dyDescent="0.25">
      <c r="A123" s="181"/>
      <c r="B123" s="183" t="str">
        <f>B97&amp;" lag - aktivitetsserie"</f>
        <v>18 lag - aktivitetsserie</v>
      </c>
      <c r="C123" s="20"/>
      <c r="D123" s="183" t="str">
        <f>D97&amp;" lag - aktivitetsserie"</f>
        <v>19 lag - aktivitetsserie</v>
      </c>
      <c r="E123" s="181"/>
      <c r="F123" s="183" t="str">
        <f>F97&amp;" lag - aktivitetsserie"</f>
        <v>14 lag - aktivitetsserie</v>
      </c>
      <c r="G123" s="181"/>
      <c r="H123" s="181"/>
      <c r="I123" s="181"/>
      <c r="J123" s="181"/>
      <c r="K123"/>
      <c r="L123"/>
      <c r="M123"/>
    </row>
    <row r="124" spans="1:16" s="35" customFormat="1" x14ac:dyDescent="0.25">
      <c r="A124" s="181"/>
      <c r="B124" s="185" t="s">
        <v>5</v>
      </c>
      <c r="C124" s="20"/>
      <c r="D124" s="185" t="s">
        <v>5</v>
      </c>
      <c r="E124" s="181"/>
      <c r="F124" s="185" t="s">
        <v>5</v>
      </c>
      <c r="G124" s="181"/>
      <c r="H124" s="181"/>
      <c r="I124" s="181"/>
      <c r="J124" s="181"/>
      <c r="K124"/>
      <c r="L124"/>
      <c r="M124"/>
    </row>
    <row r="125" spans="1:16" s="35" customFormat="1" x14ac:dyDescent="0.25">
      <c r="B125" s="41"/>
      <c r="D125" s="41"/>
    </row>
    <row r="128" spans="1:16" ht="21" x14ac:dyDescent="0.35">
      <c r="A128" s="23"/>
      <c r="B128" s="24" t="s">
        <v>13</v>
      </c>
      <c r="C128" s="23"/>
      <c r="D128" s="25">
        <f>(SUM(B130:N130))+SUM(B148:J148)</f>
        <v>97</v>
      </c>
      <c r="E128" s="25" t="s">
        <v>1</v>
      </c>
      <c r="F128" s="23"/>
      <c r="G128" s="23"/>
      <c r="H128" s="23"/>
      <c r="I128" s="23"/>
      <c r="J128" s="23"/>
      <c r="K128" s="23"/>
      <c r="L128" s="23"/>
      <c r="M128" s="23"/>
      <c r="N128" s="23"/>
      <c r="O128" s="23"/>
      <c r="P128" s="23"/>
    </row>
    <row r="130" spans="2:16" x14ac:dyDescent="0.25">
      <c r="B130" s="27">
        <f>COUNTA(B132:B142)</f>
        <v>11</v>
      </c>
      <c r="D130" s="27">
        <f>COUNTA(D132:D142)</f>
        <v>11</v>
      </c>
      <c r="F130" s="27">
        <f>COUNTA(F132:F143)</f>
        <v>11</v>
      </c>
      <c r="L130" s="27">
        <f>COUNTA(L132:L143)</f>
        <v>11</v>
      </c>
      <c r="N130" s="27">
        <f>COUNTA(N132:N143)</f>
        <v>10</v>
      </c>
    </row>
    <row r="131" spans="2:16" x14ac:dyDescent="0.25">
      <c r="B131" s="222" t="s">
        <v>14</v>
      </c>
      <c r="D131" s="222" t="s">
        <v>15</v>
      </c>
      <c r="F131" s="222" t="s">
        <v>16</v>
      </c>
      <c r="L131" s="28" t="s">
        <v>77</v>
      </c>
      <c r="N131" s="28" t="s">
        <v>78</v>
      </c>
    </row>
    <row r="132" spans="2:16" x14ac:dyDescent="0.25">
      <c r="B132" s="43" t="s">
        <v>286</v>
      </c>
      <c r="D132" s="43" t="s">
        <v>166</v>
      </c>
      <c r="F132" s="43" t="s">
        <v>137</v>
      </c>
      <c r="H132" s="145"/>
      <c r="L132" s="22" t="s">
        <v>267</v>
      </c>
      <c r="N132" s="197" t="s">
        <v>233</v>
      </c>
    </row>
    <row r="133" spans="2:16" x14ac:dyDescent="0.25">
      <c r="B133" s="43" t="s">
        <v>288</v>
      </c>
      <c r="D133" s="43" t="s">
        <v>133</v>
      </c>
      <c r="F133" s="43" t="s">
        <v>135</v>
      </c>
      <c r="H133" s="46"/>
      <c r="L133" s="22" t="s">
        <v>231</v>
      </c>
      <c r="N133" s="197" t="s">
        <v>257</v>
      </c>
    </row>
    <row r="134" spans="2:16" x14ac:dyDescent="0.25">
      <c r="B134" s="43" t="s">
        <v>277</v>
      </c>
      <c r="D134" s="43" t="s">
        <v>125</v>
      </c>
      <c r="F134" s="43" t="s">
        <v>293</v>
      </c>
      <c r="L134" s="22" t="s">
        <v>251</v>
      </c>
      <c r="N134" s="197" t="s">
        <v>264</v>
      </c>
    </row>
    <row r="135" spans="2:16" x14ac:dyDescent="0.25">
      <c r="B135" s="43" t="s">
        <v>289</v>
      </c>
      <c r="D135" s="43" t="s">
        <v>201</v>
      </c>
      <c r="F135" s="43" t="s">
        <v>178</v>
      </c>
      <c r="L135" s="22" t="s">
        <v>409</v>
      </c>
      <c r="N135" s="197" t="s">
        <v>234</v>
      </c>
    </row>
    <row r="136" spans="2:16" x14ac:dyDescent="0.25">
      <c r="B136" s="43" t="s">
        <v>134</v>
      </c>
      <c r="D136" s="43" t="s">
        <v>127</v>
      </c>
      <c r="F136" s="43" t="s">
        <v>199</v>
      </c>
      <c r="L136" s="22" t="s">
        <v>252</v>
      </c>
      <c r="N136" s="197" t="s">
        <v>236</v>
      </c>
    </row>
    <row r="137" spans="2:16" x14ac:dyDescent="0.25">
      <c r="B137" s="43" t="s">
        <v>128</v>
      </c>
      <c r="D137" s="43" t="s">
        <v>290</v>
      </c>
      <c r="F137" s="163" t="s">
        <v>225</v>
      </c>
      <c r="L137" s="22" t="s">
        <v>253</v>
      </c>
      <c r="N137" s="197" t="s">
        <v>229</v>
      </c>
    </row>
    <row r="138" spans="2:16" x14ac:dyDescent="0.25">
      <c r="B138" s="43" t="s">
        <v>129</v>
      </c>
      <c r="D138" s="163" t="s">
        <v>151</v>
      </c>
      <c r="F138" s="43" t="s">
        <v>144</v>
      </c>
      <c r="L138" s="22" t="s">
        <v>238</v>
      </c>
      <c r="N138" s="197" t="s">
        <v>230</v>
      </c>
    </row>
    <row r="139" spans="2:16" x14ac:dyDescent="0.25">
      <c r="B139" s="43" t="s">
        <v>146</v>
      </c>
      <c r="C139" s="46"/>
      <c r="D139" s="43" t="s">
        <v>143</v>
      </c>
      <c r="F139" s="78" t="s">
        <v>292</v>
      </c>
      <c r="L139" s="22" t="s">
        <v>239</v>
      </c>
      <c r="N139" s="197" t="s">
        <v>240</v>
      </c>
    </row>
    <row r="140" spans="2:16" x14ac:dyDescent="0.25">
      <c r="B140" s="43" t="s">
        <v>282</v>
      </c>
      <c r="D140" s="43" t="s">
        <v>276</v>
      </c>
      <c r="F140" s="43" t="s">
        <v>145</v>
      </c>
      <c r="L140" s="22" t="s">
        <v>244</v>
      </c>
      <c r="N140" s="197" t="s">
        <v>245</v>
      </c>
    </row>
    <row r="141" spans="2:16" x14ac:dyDescent="0.25">
      <c r="B141" s="43" t="s">
        <v>287</v>
      </c>
      <c r="D141" s="43" t="s">
        <v>189</v>
      </c>
      <c r="F141" s="43" t="s">
        <v>147</v>
      </c>
      <c r="L141" s="22" t="s">
        <v>256</v>
      </c>
      <c r="N141" s="197" t="s">
        <v>250</v>
      </c>
    </row>
    <row r="142" spans="2:16" x14ac:dyDescent="0.25">
      <c r="B142" s="78" t="s">
        <v>192</v>
      </c>
      <c r="D142" s="43" t="s">
        <v>139</v>
      </c>
      <c r="F142" s="43" t="s">
        <v>291</v>
      </c>
      <c r="L142" s="22" t="s">
        <v>399</v>
      </c>
      <c r="N142" s="44"/>
    </row>
    <row r="143" spans="2:16" x14ac:dyDescent="0.25">
      <c r="B143" s="32"/>
      <c r="D143" s="78" t="s">
        <v>207</v>
      </c>
      <c r="F143" s="1"/>
      <c r="L143" s="44"/>
      <c r="N143" s="44"/>
    </row>
    <row r="144" spans="2:16" s="35" customFormat="1" x14ac:dyDescent="0.25">
      <c r="B144" s="37" t="str">
        <f>B130&amp;" lag - Dobbel Serie"</f>
        <v>11 lag - Dobbel Serie</v>
      </c>
      <c r="C144" s="26"/>
      <c r="D144" s="37" t="str">
        <f>D130&amp;" lag - Dobbel Serie"</f>
        <v>11 lag - Dobbel Serie</v>
      </c>
      <c r="E144" s="26"/>
      <c r="F144" s="37" t="str">
        <f>F130&amp;" lag - Dobbel Serie"</f>
        <v>11 lag - Dobbel Serie</v>
      </c>
      <c r="L144" s="37" t="str">
        <f>L130&amp;" lag - Dobbel Serie"</f>
        <v>11 lag - Dobbel Serie</v>
      </c>
      <c r="M144" s="26"/>
      <c r="N144" s="37" t="str">
        <f>N130&amp;" lag - Dobbel Serie"</f>
        <v>10 lag - Dobbel Serie</v>
      </c>
      <c r="O144" s="26"/>
      <c r="P144" s="26"/>
    </row>
    <row r="145" spans="2:16" s="35" customFormat="1" x14ac:dyDescent="0.25">
      <c r="B145" s="38" t="str">
        <f>(B130-1)*2&amp;" Kamper"</f>
        <v>20 Kamper</v>
      </c>
      <c r="C145" s="26"/>
      <c r="D145" s="38" t="str">
        <f>(D130-1)*2&amp;" Kamper"</f>
        <v>20 Kamper</v>
      </c>
      <c r="E145" s="26"/>
      <c r="F145" s="38" t="str">
        <f>(F130-1)*2&amp;" Kamper"</f>
        <v>20 Kamper</v>
      </c>
      <c r="L145" s="38" t="str">
        <f>(L130-1)*2&amp;" Kamper"</f>
        <v>20 Kamper</v>
      </c>
      <c r="M145" s="26"/>
      <c r="N145" s="38" t="str">
        <f>(N130-1)*2&amp;" Kamper"</f>
        <v>18 Kamper</v>
      </c>
      <c r="O145" s="26"/>
      <c r="P145" s="26"/>
    </row>
    <row r="146" spans="2:16" s="35" customFormat="1" x14ac:dyDescent="0.25">
      <c r="I146" s="41"/>
    </row>
    <row r="147" spans="2:16" s="35" customFormat="1" x14ac:dyDescent="0.25">
      <c r="D147" s="26"/>
      <c r="E147" s="26"/>
      <c r="I147" s="41"/>
      <c r="N147" s="26"/>
      <c r="O147" s="26"/>
      <c r="P147" s="26"/>
    </row>
    <row r="148" spans="2:16" x14ac:dyDescent="0.25">
      <c r="B148" s="27">
        <f>COUNTA(B150:B160)</f>
        <v>9</v>
      </c>
      <c r="D148" s="27">
        <f>COUNTA(D150:D160)</f>
        <v>10</v>
      </c>
      <c r="F148" s="27">
        <f>COUNTA(F150:F160)</f>
        <v>10</v>
      </c>
      <c r="H148" s="27">
        <f>COUNTA(H150:H160)</f>
        <v>9</v>
      </c>
      <c r="J148" s="27">
        <f>COUNTA(J150:J160)</f>
        <v>5</v>
      </c>
      <c r="M148" s="42"/>
    </row>
    <row r="149" spans="2:16" x14ac:dyDescent="0.25">
      <c r="B149" s="217" t="s">
        <v>17</v>
      </c>
      <c r="C149" s="47"/>
      <c r="D149" s="217" t="s">
        <v>18</v>
      </c>
      <c r="E149" s="47"/>
      <c r="F149" s="217" t="s">
        <v>19</v>
      </c>
      <c r="G149" s="47"/>
      <c r="H149" s="217" t="s">
        <v>20</v>
      </c>
      <c r="I149" s="47"/>
      <c r="J149" s="223" t="s">
        <v>21</v>
      </c>
      <c r="M149" s="45"/>
    </row>
    <row r="150" spans="2:16" x14ac:dyDescent="0.25">
      <c r="B150" s="43" t="s">
        <v>295</v>
      </c>
      <c r="C150" s="47"/>
      <c r="D150" s="43" t="s">
        <v>294</v>
      </c>
      <c r="E150" s="47"/>
      <c r="F150" s="43" t="s">
        <v>285</v>
      </c>
      <c r="G150" s="47"/>
      <c r="H150" s="43" t="s">
        <v>206</v>
      </c>
      <c r="I150" s="47"/>
      <c r="J150" s="159" t="s">
        <v>234</v>
      </c>
      <c r="M150" s="45"/>
    </row>
    <row r="151" spans="2:16" x14ac:dyDescent="0.25">
      <c r="B151" s="43" t="s">
        <v>296</v>
      </c>
      <c r="C151" s="47"/>
      <c r="D151" s="43" t="s">
        <v>124</v>
      </c>
      <c r="E151" s="47"/>
      <c r="F151" s="43" t="s">
        <v>224</v>
      </c>
      <c r="G151" s="47"/>
      <c r="H151" s="43" t="s">
        <v>307</v>
      </c>
      <c r="I151" s="47"/>
      <c r="J151" s="159" t="s">
        <v>310</v>
      </c>
      <c r="M151" s="45"/>
    </row>
    <row r="152" spans="2:16" x14ac:dyDescent="0.25">
      <c r="B152" s="43" t="s">
        <v>297</v>
      </c>
      <c r="C152" s="47"/>
      <c r="D152" s="43" t="s">
        <v>298</v>
      </c>
      <c r="E152" s="47"/>
      <c r="F152" s="43" t="s">
        <v>301</v>
      </c>
      <c r="G152" s="47"/>
      <c r="H152" s="43" t="s">
        <v>190</v>
      </c>
      <c r="I152" s="47"/>
      <c r="J152" s="159" t="s">
        <v>312</v>
      </c>
      <c r="M152" s="45"/>
    </row>
    <row r="153" spans="2:16" x14ac:dyDescent="0.25">
      <c r="B153" s="43" t="s">
        <v>202</v>
      </c>
      <c r="C153" s="47"/>
      <c r="D153" s="43" t="s">
        <v>299</v>
      </c>
      <c r="E153" s="47"/>
      <c r="F153" s="43" t="s">
        <v>303</v>
      </c>
      <c r="G153" s="47"/>
      <c r="H153" s="43" t="s">
        <v>275</v>
      </c>
      <c r="I153" s="47"/>
      <c r="J153" s="159" t="s">
        <v>170</v>
      </c>
      <c r="M153" s="45"/>
    </row>
    <row r="154" spans="2:16" x14ac:dyDescent="0.25">
      <c r="B154" s="43" t="s">
        <v>186</v>
      </c>
      <c r="C154" s="47"/>
      <c r="D154" s="43" t="s">
        <v>126</v>
      </c>
      <c r="E154" s="47"/>
      <c r="F154" s="43" t="s">
        <v>302</v>
      </c>
      <c r="G154" s="47"/>
      <c r="H154" s="159" t="s">
        <v>141</v>
      </c>
      <c r="I154" s="47"/>
      <c r="J154" s="159" t="s">
        <v>311</v>
      </c>
      <c r="M154" s="45"/>
    </row>
    <row r="155" spans="2:16" x14ac:dyDescent="0.25">
      <c r="B155" s="43" t="s">
        <v>211</v>
      </c>
      <c r="C155" s="47"/>
      <c r="D155" s="43" t="s">
        <v>422</v>
      </c>
      <c r="E155" s="47"/>
      <c r="F155" s="43" t="s">
        <v>304</v>
      </c>
      <c r="G155" s="47"/>
      <c r="H155" s="159" t="s">
        <v>198</v>
      </c>
      <c r="I155" s="47"/>
      <c r="J155" s="159"/>
      <c r="M155" s="45"/>
    </row>
    <row r="156" spans="2:16" x14ac:dyDescent="0.25">
      <c r="B156" s="78" t="s">
        <v>373</v>
      </c>
      <c r="C156" s="47"/>
      <c r="D156" s="43" t="s">
        <v>191</v>
      </c>
      <c r="E156" s="47"/>
      <c r="F156" s="43" t="s">
        <v>185</v>
      </c>
      <c r="G156" s="47"/>
      <c r="H156" s="43" t="s">
        <v>308</v>
      </c>
      <c r="I156" s="47"/>
      <c r="J156" s="159"/>
      <c r="M156" s="45"/>
    </row>
    <row r="157" spans="2:16" x14ac:dyDescent="0.25">
      <c r="B157" s="43" t="s">
        <v>140</v>
      </c>
      <c r="C157" s="47"/>
      <c r="D157" s="43" t="s">
        <v>194</v>
      </c>
      <c r="E157" s="47"/>
      <c r="F157" s="163" t="s">
        <v>305</v>
      </c>
      <c r="G157" s="47"/>
      <c r="H157" s="43" t="s">
        <v>182</v>
      </c>
      <c r="I157" s="47"/>
      <c r="J157" s="159"/>
      <c r="M157" s="45"/>
    </row>
    <row r="158" spans="2:16" x14ac:dyDescent="0.25">
      <c r="B158" s="43" t="s">
        <v>281</v>
      </c>
      <c r="C158" s="47"/>
      <c r="D158" s="43" t="s">
        <v>149</v>
      </c>
      <c r="E158" s="47"/>
      <c r="F158" s="43" t="s">
        <v>179</v>
      </c>
      <c r="G158" s="47"/>
      <c r="H158" s="43" t="s">
        <v>309</v>
      </c>
      <c r="I158" s="47"/>
      <c r="J158" s="159"/>
      <c r="M158" s="45"/>
    </row>
    <row r="159" spans="2:16" x14ac:dyDescent="0.25">
      <c r="B159" s="43"/>
      <c r="C159" s="47"/>
      <c r="D159" s="43" t="s">
        <v>300</v>
      </c>
      <c r="E159" s="47"/>
      <c r="F159" s="43" t="s">
        <v>306</v>
      </c>
      <c r="G159" s="47"/>
      <c r="H159" s="78"/>
      <c r="I159" s="47"/>
      <c r="J159" s="159"/>
      <c r="M159" s="47"/>
    </row>
    <row r="160" spans="2:16" x14ac:dyDescent="0.25">
      <c r="B160" s="43"/>
      <c r="C160" s="47"/>
      <c r="D160" s="43"/>
      <c r="E160" s="47"/>
      <c r="F160" s="43"/>
      <c r="G160" s="47"/>
      <c r="H160" s="78"/>
      <c r="I160" s="47"/>
      <c r="J160" s="159"/>
      <c r="M160" s="47"/>
    </row>
    <row r="161" spans="1:20" s="35" customFormat="1" x14ac:dyDescent="0.25">
      <c r="B161" s="224" t="str">
        <f>B148&amp;" lag - Dobbel Serie"</f>
        <v>9 lag - Dobbel Serie</v>
      </c>
      <c r="C161" s="225"/>
      <c r="D161" s="224" t="str">
        <f>D148&amp;" lag - Dobbel Serie"</f>
        <v>10 lag - Dobbel Serie</v>
      </c>
      <c r="E161" s="47"/>
      <c r="F161" s="224" t="str">
        <f>F148&amp;" lag - Dobbel Serie"</f>
        <v>10 lag - Dobbel Serie</v>
      </c>
      <c r="G161" s="225"/>
      <c r="H161" s="224" t="str">
        <f>H148&amp;" lag - Dobbel Serie"</f>
        <v>9 lag - Dobbel Serie</v>
      </c>
      <c r="I161" s="225"/>
      <c r="J161" s="226" t="str">
        <f>J148&amp;" lag - Kvadruppel Serie"</f>
        <v>5 lag - Kvadruppel Serie</v>
      </c>
      <c r="Q161" s="26"/>
    </row>
    <row r="162" spans="1:20" s="35" customFormat="1" x14ac:dyDescent="0.25">
      <c r="B162" s="227" t="str">
        <f>(B148-1)*2&amp;" Kamper"</f>
        <v>16 Kamper</v>
      </c>
      <c r="C162" s="228"/>
      <c r="D162" s="227" t="str">
        <f>(D148-1)*2&amp;" Kamper"</f>
        <v>18 Kamper</v>
      </c>
      <c r="E162" s="47"/>
      <c r="F162" s="227" t="str">
        <f>(F148-1)*2&amp;" Kamper"</f>
        <v>18 Kamper</v>
      </c>
      <c r="G162" s="228"/>
      <c r="H162" s="227" t="str">
        <f>(H148-1)*2&amp;" Kamper"</f>
        <v>16 Kamper</v>
      </c>
      <c r="I162" s="225"/>
      <c r="J162" s="229" t="str">
        <f>(J148-1)*4&amp;" Kamper"</f>
        <v>16 Kamper</v>
      </c>
    </row>
    <row r="163" spans="1:20" s="35" customFormat="1" x14ac:dyDescent="0.25">
      <c r="B163" s="34"/>
      <c r="C163" s="34"/>
      <c r="D163" s="26"/>
      <c r="E163" s="26"/>
      <c r="F163" s="34"/>
      <c r="G163" s="34"/>
    </row>
    <row r="164" spans="1:20" s="35" customFormat="1" x14ac:dyDescent="0.25">
      <c r="B164" s="34"/>
      <c r="C164" s="34"/>
      <c r="D164" s="26"/>
      <c r="E164" s="26"/>
      <c r="F164" s="34"/>
      <c r="G164" s="34"/>
    </row>
    <row r="165" spans="1:20" s="35" customFormat="1" x14ac:dyDescent="0.25">
      <c r="B165" s="51"/>
      <c r="C165" s="51"/>
      <c r="D165" s="26"/>
      <c r="E165" s="26"/>
      <c r="F165" s="51"/>
      <c r="G165" s="51"/>
      <c r="H165" s="52"/>
    </row>
    <row r="166" spans="1:20" ht="21" x14ac:dyDescent="0.35">
      <c r="A166" s="23"/>
      <c r="B166" s="24" t="s">
        <v>22</v>
      </c>
      <c r="C166" s="23"/>
      <c r="D166" s="25">
        <f>(SUM(B168:P168))+SUM(B196:J196)</f>
        <v>43</v>
      </c>
      <c r="E166" s="25" t="s">
        <v>1</v>
      </c>
      <c r="F166" s="23"/>
      <c r="G166" s="23"/>
      <c r="H166" s="23"/>
      <c r="I166" s="23"/>
      <c r="J166" s="23"/>
      <c r="K166" s="23"/>
      <c r="L166" s="23"/>
      <c r="M166" s="23"/>
      <c r="N166" s="23"/>
      <c r="O166" s="23"/>
      <c r="P166" s="23"/>
    </row>
    <row r="167" spans="1:20" s="35" customFormat="1" x14ac:dyDescent="0.25">
      <c r="B167" s="34"/>
      <c r="C167" s="34"/>
      <c r="D167" s="26"/>
      <c r="E167" s="26"/>
      <c r="F167" s="34"/>
      <c r="G167" s="34"/>
      <c r="H167" s="34"/>
      <c r="L167" s="126" t="s">
        <v>59</v>
      </c>
    </row>
    <row r="168" spans="1:20" s="35" customFormat="1" x14ac:dyDescent="0.25">
      <c r="B168" s="8">
        <f>COUNTA(B170:B176)</f>
        <v>7</v>
      </c>
      <c r="C168" s="34"/>
      <c r="D168" s="8">
        <f>COUNTA(D170:D177)</f>
        <v>6</v>
      </c>
      <c r="E168" s="133"/>
      <c r="F168" s="8">
        <f>COUNTA(F170:F177)</f>
        <v>6</v>
      </c>
      <c r="G168" s="133"/>
      <c r="H168" s="8">
        <f>COUNTA(H170:H177)</f>
        <v>7</v>
      </c>
      <c r="J168" s="26"/>
      <c r="K168" s="26"/>
      <c r="L168" s="27">
        <f>COUNTA(L170:L176)</f>
        <v>6</v>
      </c>
      <c r="M168" s="34"/>
      <c r="N168" s="27">
        <f>COUNTA(N170:N176)</f>
        <v>6</v>
      </c>
      <c r="O168" s="26"/>
      <c r="P168" s="27">
        <f>COUNTA(P170:P176)</f>
        <v>5</v>
      </c>
    </row>
    <row r="169" spans="1:20" x14ac:dyDescent="0.25">
      <c r="B169" s="222" t="s">
        <v>122</v>
      </c>
      <c r="D169" s="222" t="s">
        <v>130</v>
      </c>
      <c r="E169" s="2"/>
      <c r="F169" s="222" t="s">
        <v>131</v>
      </c>
      <c r="G169" s="2"/>
      <c r="H169" s="222" t="s">
        <v>132</v>
      </c>
      <c r="L169" s="28" t="s">
        <v>93</v>
      </c>
      <c r="M169" s="42"/>
      <c r="N169" s="28" t="s">
        <v>94</v>
      </c>
      <c r="P169" s="28" t="s">
        <v>95</v>
      </c>
      <c r="S169" s="35"/>
      <c r="T169" s="35"/>
    </row>
    <row r="170" spans="1:20" x14ac:dyDescent="0.25">
      <c r="B170" s="77" t="s">
        <v>123</v>
      </c>
      <c r="D170" s="77" t="s">
        <v>133</v>
      </c>
      <c r="E170" s="2"/>
      <c r="F170" s="77" t="s">
        <v>137</v>
      </c>
      <c r="G170" s="2"/>
      <c r="H170" s="159" t="s">
        <v>135</v>
      </c>
      <c r="L170" s="197" t="s">
        <v>231</v>
      </c>
      <c r="M170" s="47"/>
      <c r="N170" s="197" t="s">
        <v>234</v>
      </c>
      <c r="P170" s="197" t="s">
        <v>430</v>
      </c>
      <c r="S170" s="35"/>
      <c r="T170" s="35"/>
    </row>
    <row r="171" spans="1:20" x14ac:dyDescent="0.25">
      <c r="B171" s="77" t="s">
        <v>124</v>
      </c>
      <c r="D171" s="77" t="s">
        <v>136</v>
      </c>
      <c r="E171" s="2"/>
      <c r="F171" s="76" t="s">
        <v>134</v>
      </c>
      <c r="G171" s="2"/>
      <c r="H171" s="76" t="s">
        <v>138</v>
      </c>
      <c r="L171" s="197" t="s">
        <v>254</v>
      </c>
      <c r="M171" s="47"/>
      <c r="N171" s="197" t="s">
        <v>253</v>
      </c>
      <c r="P171" s="197" t="s">
        <v>252</v>
      </c>
      <c r="S171" s="35"/>
      <c r="T171" s="35"/>
    </row>
    <row r="172" spans="1:20" x14ac:dyDescent="0.25">
      <c r="B172" s="77" t="s">
        <v>125</v>
      </c>
      <c r="D172" s="77" t="s">
        <v>139</v>
      </c>
      <c r="E172" s="2"/>
      <c r="F172" s="78" t="s">
        <v>140</v>
      </c>
      <c r="G172" s="2"/>
      <c r="H172" s="77" t="s">
        <v>141</v>
      </c>
      <c r="L172" s="197" t="s">
        <v>237</v>
      </c>
      <c r="M172" s="47"/>
      <c r="N172" s="197" t="s">
        <v>428</v>
      </c>
      <c r="P172" s="197" t="s">
        <v>236</v>
      </c>
      <c r="S172" s="35"/>
      <c r="T172" s="35"/>
    </row>
    <row r="173" spans="1:20" x14ac:dyDescent="0.25">
      <c r="B173" s="77" t="s">
        <v>126</v>
      </c>
      <c r="D173" s="76" t="s">
        <v>142</v>
      </c>
      <c r="E173" s="2"/>
      <c r="F173" s="77" t="s">
        <v>143</v>
      </c>
      <c r="G173" s="2"/>
      <c r="H173" s="78" t="s">
        <v>151</v>
      </c>
      <c r="L173" s="197" t="s">
        <v>438</v>
      </c>
      <c r="M173" s="47"/>
      <c r="N173" s="197" t="s">
        <v>230</v>
      </c>
      <c r="P173" s="197" t="s">
        <v>429</v>
      </c>
      <c r="S173" s="35"/>
      <c r="T173" s="35"/>
    </row>
    <row r="174" spans="1:20" x14ac:dyDescent="0.25">
      <c r="B174" s="77" t="s">
        <v>127</v>
      </c>
      <c r="D174" s="77" t="s">
        <v>145</v>
      </c>
      <c r="E174" s="2"/>
      <c r="F174" s="76" t="s">
        <v>146</v>
      </c>
      <c r="G174" s="2"/>
      <c r="H174" s="77" t="s">
        <v>144</v>
      </c>
      <c r="L174" s="197" t="s">
        <v>244</v>
      </c>
      <c r="M174" s="47"/>
      <c r="N174" s="197" t="s">
        <v>245</v>
      </c>
      <c r="P174" s="197" t="s">
        <v>240</v>
      </c>
      <c r="S174" s="35"/>
      <c r="T174" s="35"/>
    </row>
    <row r="175" spans="1:20" x14ac:dyDescent="0.25">
      <c r="B175" s="76" t="s">
        <v>128</v>
      </c>
      <c r="D175" s="78" t="s">
        <v>148</v>
      </c>
      <c r="E175" s="2"/>
      <c r="F175" s="159" t="s">
        <v>149</v>
      </c>
      <c r="G175" s="2"/>
      <c r="H175" s="159" t="s">
        <v>147</v>
      </c>
      <c r="L175" s="197" t="s">
        <v>229</v>
      </c>
      <c r="M175" s="47"/>
      <c r="N175" s="79" t="s">
        <v>410</v>
      </c>
      <c r="P175" s="80"/>
      <c r="S175" s="35"/>
      <c r="T175" s="35"/>
    </row>
    <row r="176" spans="1:20" x14ac:dyDescent="0.25">
      <c r="B176" s="76" t="s">
        <v>129</v>
      </c>
      <c r="D176" s="130"/>
      <c r="E176" s="2"/>
      <c r="F176" s="130"/>
      <c r="G176" s="2"/>
      <c r="H176" s="77" t="s">
        <v>150</v>
      </c>
      <c r="L176" s="54"/>
      <c r="M176" s="47"/>
      <c r="N176" s="80"/>
      <c r="P176" s="79"/>
      <c r="S176" s="35"/>
      <c r="T176" s="35"/>
    </row>
    <row r="177" spans="2:21" x14ac:dyDescent="0.25">
      <c r="B177" s="130"/>
      <c r="D177" s="130"/>
      <c r="E177" s="2"/>
      <c r="F177" s="130"/>
      <c r="G177"/>
      <c r="H177" s="78"/>
      <c r="L177" s="37" t="str">
        <f>L168&amp;" lag - Enkel Serie"</f>
        <v>6 lag - Enkel Serie</v>
      </c>
      <c r="N177" s="37" t="str">
        <f>N168&amp;" lag - Enkel Serie"</f>
        <v>6 lag - Enkel Serie</v>
      </c>
      <c r="P177" s="37" t="str">
        <f>P168&amp;" lag - Enkel Serie"</f>
        <v>5 lag - Enkel Serie</v>
      </c>
      <c r="S177" s="35"/>
      <c r="T177" s="35"/>
      <c r="U177" s="35"/>
    </row>
    <row r="178" spans="2:21" x14ac:dyDescent="0.25">
      <c r="B178" s="131" t="str">
        <f>B168&amp;" lag - Enkel Serie"</f>
        <v>7 lag - Enkel Serie</v>
      </c>
      <c r="D178" s="131" t="str">
        <f>D168&amp;" lag - Enkel Serie"</f>
        <v>6 lag - Enkel Serie</v>
      </c>
      <c r="E178" s="2"/>
      <c r="F178" s="131" t="str">
        <f>F168&amp;" lag - Enkel Serie"</f>
        <v>6 lag - Enkel Serie</v>
      </c>
      <c r="G178" s="2"/>
      <c r="H178" s="131" t="str">
        <f>H168&amp;" lag - Enkel Serie"</f>
        <v>7 lag - Enkel Serie</v>
      </c>
      <c r="L178" s="38" t="str">
        <f>(L168-1)&amp;" Kamper"</f>
        <v>5 Kamper</v>
      </c>
      <c r="N178" s="38" t="str">
        <f>(N168-1)&amp;" Kamper"</f>
        <v>5 Kamper</v>
      </c>
      <c r="P178" s="38" t="str">
        <f>(P168-1)&amp;" Kamper"</f>
        <v>4 Kamper</v>
      </c>
      <c r="S178" s="35"/>
      <c r="T178" s="35"/>
    </row>
    <row r="179" spans="2:21" s="35" customFormat="1" x14ac:dyDescent="0.25">
      <c r="B179" s="132" t="str">
        <f>(B168-1)&amp;" Kamper"</f>
        <v>6 Kamper</v>
      </c>
      <c r="D179" s="132" t="str">
        <f>(D168-1)&amp;" Kamper"</f>
        <v>5 Kamper</v>
      </c>
      <c r="E179" s="2"/>
      <c r="F179" s="132" t="str">
        <f>(F168-1)&amp;" Kamper"</f>
        <v>5 Kamper</v>
      </c>
      <c r="G179" s="2"/>
      <c r="H179" s="132" t="str">
        <f>(H168-1)&amp;" Kamper"</f>
        <v>6 Kamper</v>
      </c>
      <c r="L179" s="39"/>
      <c r="N179" s="39"/>
      <c r="P179" s="39"/>
    </row>
    <row r="180" spans="2:21" x14ac:dyDescent="0.25">
      <c r="L180" s="55"/>
      <c r="M180" s="33"/>
      <c r="N180" s="56"/>
    </row>
    <row r="181" spans="2:21" x14ac:dyDescent="0.25">
      <c r="B181" s="27"/>
      <c r="D181" s="27"/>
      <c r="F181" s="27"/>
      <c r="L181" s="27">
        <v>7</v>
      </c>
      <c r="M181" s="42"/>
      <c r="N181" s="27">
        <v>9</v>
      </c>
    </row>
    <row r="182" spans="2:21" x14ac:dyDescent="0.25">
      <c r="B182" s="9" t="s">
        <v>152</v>
      </c>
      <c r="C182" s="133"/>
      <c r="D182" s="9" t="s">
        <v>153</v>
      </c>
      <c r="E182" s="133"/>
      <c r="F182" s="9" t="s">
        <v>154</v>
      </c>
      <c r="H182" s="136"/>
      <c r="L182" s="9" t="s">
        <v>82</v>
      </c>
      <c r="M182" s="47"/>
      <c r="N182" s="9" t="s">
        <v>427</v>
      </c>
    </row>
    <row r="183" spans="2:21" x14ac:dyDescent="0.25">
      <c r="B183" s="15"/>
      <c r="C183" s="133"/>
      <c r="D183" s="15"/>
      <c r="E183" s="133"/>
      <c r="F183" s="15"/>
      <c r="H183" s="137"/>
      <c r="L183" s="57"/>
      <c r="M183" s="47"/>
      <c r="N183" s="57"/>
    </row>
    <row r="184" spans="2:21" x14ac:dyDescent="0.25">
      <c r="B184" s="15" t="s">
        <v>155</v>
      </c>
      <c r="C184" s="133"/>
      <c r="D184" s="15" t="s">
        <v>156</v>
      </c>
      <c r="E184" s="133"/>
      <c r="F184" s="15" t="s">
        <v>486</v>
      </c>
      <c r="H184" s="138"/>
      <c r="L184" s="57"/>
      <c r="M184" s="47"/>
      <c r="N184" s="57"/>
    </row>
    <row r="185" spans="2:21" x14ac:dyDescent="0.25">
      <c r="B185" s="15" t="s">
        <v>157</v>
      </c>
      <c r="C185" s="133"/>
      <c r="D185" s="15" t="s">
        <v>157</v>
      </c>
      <c r="E185" s="133"/>
      <c r="F185" s="15" t="s">
        <v>158</v>
      </c>
      <c r="L185" s="15" t="s">
        <v>423</v>
      </c>
      <c r="M185" s="47"/>
      <c r="N185" s="15" t="s">
        <v>426</v>
      </c>
    </row>
    <row r="186" spans="2:21" x14ac:dyDescent="0.25">
      <c r="B186" s="15" t="s">
        <v>159</v>
      </c>
      <c r="C186" s="133"/>
      <c r="D186" s="15" t="s">
        <v>160</v>
      </c>
      <c r="E186" s="135"/>
      <c r="F186" s="15"/>
      <c r="L186" s="15" t="s">
        <v>424</v>
      </c>
      <c r="M186" s="47"/>
      <c r="N186" s="57"/>
    </row>
    <row r="187" spans="2:21" x14ac:dyDescent="0.25">
      <c r="B187" s="15"/>
      <c r="C187"/>
      <c r="D187" s="15"/>
      <c r="E187" s="133"/>
      <c r="F187" s="15"/>
      <c r="L187" s="15" t="s">
        <v>425</v>
      </c>
      <c r="M187" s="47"/>
      <c r="N187" s="57"/>
    </row>
    <row r="188" spans="2:21" x14ac:dyDescent="0.25">
      <c r="B188" s="15"/>
      <c r="C188"/>
      <c r="D188" s="15"/>
      <c r="E188" s="133"/>
      <c r="F188" s="15"/>
      <c r="L188" s="57"/>
      <c r="M188" s="47"/>
      <c r="N188" s="57"/>
    </row>
    <row r="189" spans="2:21" x14ac:dyDescent="0.25">
      <c r="B189" s="15"/>
      <c r="C189"/>
      <c r="D189" s="15"/>
      <c r="E189" s="133"/>
      <c r="F189" s="15"/>
      <c r="L189" s="57"/>
      <c r="M189" s="47"/>
      <c r="N189" s="57"/>
    </row>
    <row r="190" spans="2:21" x14ac:dyDescent="0.25">
      <c r="B190" s="15"/>
      <c r="C190"/>
      <c r="D190" s="15"/>
      <c r="E190" s="133"/>
      <c r="F190" s="15"/>
      <c r="L190" s="57"/>
      <c r="M190" s="47"/>
      <c r="N190" s="57"/>
    </row>
    <row r="191" spans="2:21" x14ac:dyDescent="0.25">
      <c r="B191" s="15"/>
      <c r="C191"/>
      <c r="D191" s="15"/>
      <c r="E191" s="133"/>
      <c r="F191" s="15"/>
      <c r="L191" s="57"/>
      <c r="M191" s="47"/>
      <c r="N191" s="57"/>
    </row>
    <row r="192" spans="2:21" x14ac:dyDescent="0.25">
      <c r="B192" s="10" t="s">
        <v>161</v>
      </c>
      <c r="C192"/>
      <c r="D192" s="10" t="s">
        <v>161</v>
      </c>
      <c r="E192" s="133"/>
      <c r="F192" s="10" t="s">
        <v>162</v>
      </c>
      <c r="L192" s="37" t="str">
        <f>L181&amp;" lag - Dobbel Serie"</f>
        <v>7 lag - Dobbel Serie</v>
      </c>
      <c r="M192" s="47"/>
      <c r="N192" s="37" t="str">
        <f>N181&amp;" lag - Dobbel Serie"</f>
        <v>9 lag - Dobbel Serie</v>
      </c>
    </row>
    <row r="193" spans="2:16" x14ac:dyDescent="0.25">
      <c r="B193" s="11" t="s">
        <v>163</v>
      </c>
      <c r="C193"/>
      <c r="D193" s="11" t="s">
        <v>164</v>
      </c>
      <c r="E193" s="133"/>
      <c r="F193" s="11" t="s">
        <v>165</v>
      </c>
      <c r="L193" s="31" t="s">
        <v>83</v>
      </c>
      <c r="N193" s="31" t="s">
        <v>83</v>
      </c>
    </row>
    <row r="195" spans="2:16" x14ac:dyDescent="0.25">
      <c r="B195" s="146"/>
      <c r="C195"/>
      <c r="D195"/>
      <c r="E195"/>
      <c r="F195"/>
      <c r="G195"/>
      <c r="H195"/>
      <c r="L195" s="53" t="s">
        <v>23</v>
      </c>
      <c r="M195" s="58"/>
      <c r="N195" s="59"/>
    </row>
    <row r="196" spans="2:16" x14ac:dyDescent="0.25">
      <c r="B196" s="242"/>
      <c r="C196" s="251"/>
      <c r="D196" s="242"/>
      <c r="E196" s="251"/>
      <c r="F196" s="242"/>
      <c r="G196" s="251"/>
      <c r="H196" s="242"/>
      <c r="L196" s="27">
        <f>COUNTA(L198:L207)</f>
        <v>9</v>
      </c>
      <c r="N196" s="27">
        <f>COUNTA(N198:N207)</f>
        <v>8</v>
      </c>
    </row>
    <row r="197" spans="2:16" x14ac:dyDescent="0.25">
      <c r="B197" s="145"/>
      <c r="L197" s="9" t="s">
        <v>93</v>
      </c>
      <c r="M197" s="20"/>
      <c r="N197" s="9" t="s">
        <v>120</v>
      </c>
    </row>
    <row r="198" spans="2:16" x14ac:dyDescent="0.25">
      <c r="B198" s="8">
        <f>COUNTA(B200:B210)</f>
        <v>10</v>
      </c>
      <c r="C198" s="2"/>
      <c r="D198" s="8">
        <f>COUNTA(D200:D210)</f>
        <v>10</v>
      </c>
      <c r="E198" s="2"/>
      <c r="F198" s="8">
        <f>COUNTA(F200:F210)</f>
        <v>10</v>
      </c>
      <c r="G198" s="2"/>
      <c r="H198" s="8">
        <f>COUNTA(H200:H210)</f>
        <v>9</v>
      </c>
      <c r="J198" s="27">
        <f>COUNTA(J200:J209)</f>
        <v>7</v>
      </c>
      <c r="L198" s="197" t="s">
        <v>233</v>
      </c>
      <c r="M198" s="20"/>
      <c r="N198" s="197" t="s">
        <v>231</v>
      </c>
    </row>
    <row r="199" spans="2:16" x14ac:dyDescent="0.25">
      <c r="B199" s="139" t="s">
        <v>173</v>
      </c>
      <c r="C199" s="2"/>
      <c r="D199" s="139" t="s">
        <v>174</v>
      </c>
      <c r="E199" s="2"/>
      <c r="F199" s="139" t="s">
        <v>175</v>
      </c>
      <c r="G199" s="2"/>
      <c r="H199" s="217" t="s">
        <v>176</v>
      </c>
      <c r="J199" s="81" t="s">
        <v>96</v>
      </c>
      <c r="L199" s="197" t="s">
        <v>234</v>
      </c>
      <c r="M199" s="20"/>
      <c r="N199" s="197" t="s">
        <v>244</v>
      </c>
    </row>
    <row r="200" spans="2:16" x14ac:dyDescent="0.25">
      <c r="B200" s="159" t="s">
        <v>206</v>
      </c>
      <c r="C200" s="2"/>
      <c r="D200" s="77" t="s">
        <v>137</v>
      </c>
      <c r="E200" s="2"/>
      <c r="F200" s="77" t="s">
        <v>133</v>
      </c>
      <c r="G200" s="2"/>
      <c r="H200" s="77" t="s">
        <v>184</v>
      </c>
      <c r="J200" s="130" t="s">
        <v>166</v>
      </c>
      <c r="L200" s="197" t="s">
        <v>252</v>
      </c>
      <c r="M200" s="20"/>
      <c r="N200" s="197" t="s">
        <v>248</v>
      </c>
    </row>
    <row r="201" spans="2:16" x14ac:dyDescent="0.25">
      <c r="B201" s="76" t="s">
        <v>289</v>
      </c>
      <c r="C201" s="2"/>
      <c r="D201" s="159" t="s">
        <v>203</v>
      </c>
      <c r="E201" s="2"/>
      <c r="F201" s="159" t="s">
        <v>211</v>
      </c>
      <c r="G201" s="2"/>
      <c r="H201" s="77" t="s">
        <v>199</v>
      </c>
      <c r="J201" s="130" t="s">
        <v>167</v>
      </c>
      <c r="L201" s="197" t="s">
        <v>253</v>
      </c>
      <c r="M201" s="20"/>
      <c r="N201" s="197" t="s">
        <v>249</v>
      </c>
    </row>
    <row r="202" spans="2:16" x14ac:dyDescent="0.25">
      <c r="B202" s="159" t="s">
        <v>202</v>
      </c>
      <c r="C202" s="2"/>
      <c r="D202" s="76" t="s">
        <v>201</v>
      </c>
      <c r="E202" s="2"/>
      <c r="F202" s="76" t="s">
        <v>208</v>
      </c>
      <c r="G202" s="2"/>
      <c r="H202" s="77" t="s">
        <v>167</v>
      </c>
      <c r="J202" s="130" t="s">
        <v>168</v>
      </c>
      <c r="L202" s="197" t="s">
        <v>254</v>
      </c>
      <c r="M202" s="20"/>
      <c r="N202" s="197" t="s">
        <v>229</v>
      </c>
    </row>
    <row r="203" spans="2:16" x14ac:dyDescent="0.25">
      <c r="B203" s="76" t="s">
        <v>177</v>
      </c>
      <c r="C203" s="2"/>
      <c r="D203" s="159" t="s">
        <v>210</v>
      </c>
      <c r="E203" s="2"/>
      <c r="F203" s="77" t="s">
        <v>183</v>
      </c>
      <c r="G203" s="2"/>
      <c r="H203" s="77" t="s">
        <v>188</v>
      </c>
      <c r="J203" s="130" t="s">
        <v>169</v>
      </c>
      <c r="L203" s="197" t="s">
        <v>236</v>
      </c>
      <c r="M203" s="20"/>
      <c r="N203" s="197" t="s">
        <v>230</v>
      </c>
    </row>
    <row r="204" spans="2:16" x14ac:dyDescent="0.25">
      <c r="B204" s="76" t="s">
        <v>185</v>
      </c>
      <c r="C204" s="2"/>
      <c r="D204" s="77" t="s">
        <v>190</v>
      </c>
      <c r="E204" s="2"/>
      <c r="F204" s="77" t="s">
        <v>198</v>
      </c>
      <c r="G204" s="2"/>
      <c r="H204" s="159" t="s">
        <v>205</v>
      </c>
      <c r="J204" s="130" t="s">
        <v>170</v>
      </c>
      <c r="L204" s="197" t="s">
        <v>237</v>
      </c>
      <c r="M204" s="20"/>
      <c r="N204" s="197" t="s">
        <v>240</v>
      </c>
    </row>
    <row r="205" spans="2:16" x14ac:dyDescent="0.25">
      <c r="B205" s="77" t="s">
        <v>181</v>
      </c>
      <c r="C205" s="2"/>
      <c r="D205" s="77" t="s">
        <v>186</v>
      </c>
      <c r="E205" s="2"/>
      <c r="F205" s="78" t="s">
        <v>191</v>
      </c>
      <c r="G205" s="2"/>
      <c r="H205" s="77" t="s">
        <v>195</v>
      </c>
      <c r="J205" s="130" t="s">
        <v>171</v>
      </c>
      <c r="L205" s="197" t="s">
        <v>238</v>
      </c>
      <c r="M205" s="20"/>
      <c r="N205" s="197" t="s">
        <v>245</v>
      </c>
    </row>
    <row r="206" spans="2:16" x14ac:dyDescent="0.25">
      <c r="B206" s="77" t="s">
        <v>189</v>
      </c>
      <c r="C206" s="2"/>
      <c r="D206" s="140" t="s">
        <v>178</v>
      </c>
      <c r="E206" s="2"/>
      <c r="F206" s="78" t="s">
        <v>194</v>
      </c>
      <c r="G206" s="2"/>
      <c r="H206" s="77" t="s">
        <v>196</v>
      </c>
      <c r="J206" s="130" t="s">
        <v>172</v>
      </c>
      <c r="L206" s="22" t="s">
        <v>410</v>
      </c>
      <c r="M206" s="20"/>
      <c r="N206" s="198"/>
      <c r="P206" s="39"/>
    </row>
    <row r="207" spans="2:16" x14ac:dyDescent="0.25">
      <c r="B207" s="77" t="s">
        <v>193</v>
      </c>
      <c r="C207" s="2"/>
      <c r="D207" s="159" t="s">
        <v>207</v>
      </c>
      <c r="E207" s="2"/>
      <c r="F207" s="77" t="s">
        <v>187</v>
      </c>
      <c r="G207" s="2"/>
      <c r="H207" s="76" t="s">
        <v>180</v>
      </c>
      <c r="J207" s="29"/>
      <c r="L207" s="127"/>
      <c r="M207" s="20"/>
      <c r="N207" s="14"/>
      <c r="P207" s="39"/>
    </row>
    <row r="208" spans="2:16" x14ac:dyDescent="0.25">
      <c r="B208" s="77" t="s">
        <v>200</v>
      </c>
      <c r="C208" s="2"/>
      <c r="D208" s="77" t="s">
        <v>182</v>
      </c>
      <c r="E208" s="2"/>
      <c r="F208" s="76" t="s">
        <v>179</v>
      </c>
      <c r="G208" s="2"/>
      <c r="H208" s="76" t="s">
        <v>192</v>
      </c>
      <c r="J208" s="29"/>
      <c r="L208" s="128" t="str">
        <f>L196&amp;" lag - Dobbel Serie"</f>
        <v>9 lag - Dobbel Serie</v>
      </c>
      <c r="M208" s="20"/>
      <c r="N208" s="128" t="str">
        <f>N196&amp;" lag - Dobbel Serie"</f>
        <v>8 lag - Dobbel Serie</v>
      </c>
      <c r="P208" s="39"/>
    </row>
    <row r="209" spans="1:16" x14ac:dyDescent="0.25">
      <c r="B209" s="77" t="s">
        <v>209</v>
      </c>
      <c r="C209" s="2"/>
      <c r="D209" s="76" t="s">
        <v>197</v>
      </c>
      <c r="E209" s="2"/>
      <c r="F209" s="77" t="s">
        <v>204</v>
      </c>
      <c r="G209" s="2"/>
      <c r="H209" s="130"/>
      <c r="J209" s="40"/>
      <c r="L209" s="129" t="str">
        <f>(L196-1)*2&amp;" Kamper"</f>
        <v>16 Kamper</v>
      </c>
      <c r="M209" s="20"/>
      <c r="N209" s="129" t="str">
        <f>(N196-1)*2&amp;" Kamper"</f>
        <v>14 Kamper</v>
      </c>
      <c r="P209" s="39"/>
    </row>
    <row r="210" spans="1:16" x14ac:dyDescent="0.25">
      <c r="B210" s="77"/>
      <c r="C210" s="2"/>
      <c r="D210" s="78"/>
      <c r="E210" s="2"/>
      <c r="F210" s="77"/>
      <c r="G210" s="2"/>
      <c r="H210" s="130"/>
      <c r="J210" s="49" t="str">
        <f>J198&amp;" lag - Trippel serie"</f>
        <v>7 lag - Trippel serie</v>
      </c>
      <c r="P210" s="39"/>
    </row>
    <row r="211" spans="1:16" s="35" customFormat="1" x14ac:dyDescent="0.25">
      <c r="B211" s="141" t="str">
        <f>B198&amp;" lag - Dobbel Serie"</f>
        <v>10 lag - Dobbel Serie</v>
      </c>
      <c r="C211" s="2"/>
      <c r="D211" s="141" t="str">
        <f>D198&amp;" lag - Dobbel Serie"</f>
        <v>10 lag - Dobbel Serie</v>
      </c>
      <c r="E211" s="2"/>
      <c r="F211" s="141" t="str">
        <f>F198&amp;" lag - Dobbel Serie"</f>
        <v>10 lag - Dobbel Serie</v>
      </c>
      <c r="G211" s="2"/>
      <c r="H211" s="141" t="str">
        <f>H198&amp;" lag - Dobbel Serie"</f>
        <v>9 lag - Dobbel Serie</v>
      </c>
      <c r="J211" s="50" t="str">
        <f>(J198-1)*3&amp;" Kamper"</f>
        <v>18 Kamper</v>
      </c>
      <c r="P211" s="39"/>
    </row>
    <row r="212" spans="1:16" s="35" customFormat="1" x14ac:dyDescent="0.25">
      <c r="B212" s="142" t="str">
        <f>(B198-1)*2&amp;" Kamper"</f>
        <v>18 Kamper</v>
      </c>
      <c r="C212"/>
      <c r="D212" s="142" t="str">
        <f>(D198-1)*2&amp;" Kamper"</f>
        <v>18 Kamper</v>
      </c>
      <c r="E212"/>
      <c r="F212" s="142" t="str">
        <f>(F198-1)*2&amp;" Kamper"</f>
        <v>18 Kamper</v>
      </c>
      <c r="G212"/>
      <c r="H212" s="142" t="str">
        <f>(H198-1)*2&amp;" Kamper"</f>
        <v>16 Kamper</v>
      </c>
      <c r="J212" s="147"/>
      <c r="P212" s="39"/>
    </row>
    <row r="213" spans="1:16" s="35" customFormat="1" x14ac:dyDescent="0.25">
      <c r="C213" s="144"/>
      <c r="D213" s="143"/>
      <c r="E213" s="144"/>
      <c r="F213" s="143"/>
      <c r="G213" s="144"/>
      <c r="P213" s="39"/>
    </row>
    <row r="214" spans="1:16" s="35" customFormat="1" x14ac:dyDescent="0.25">
      <c r="P214" s="39"/>
    </row>
    <row r="216" spans="1:16" ht="21" x14ac:dyDescent="0.35">
      <c r="A216" s="23"/>
      <c r="B216" s="24" t="s">
        <v>24</v>
      </c>
      <c r="C216" s="23"/>
      <c r="D216" s="25">
        <f>(SUM(B219:N219))+SUM(B248:F248)</f>
        <v>72</v>
      </c>
      <c r="E216" s="25" t="s">
        <v>1</v>
      </c>
      <c r="F216" s="23"/>
      <c r="G216" s="23"/>
      <c r="H216" s="23"/>
      <c r="I216" s="23"/>
      <c r="J216" s="23"/>
      <c r="K216" s="23"/>
      <c r="L216" s="23"/>
      <c r="M216" s="23"/>
      <c r="N216" s="23"/>
      <c r="O216" s="23"/>
      <c r="P216" s="23"/>
    </row>
    <row r="217" spans="1:16" s="35" customFormat="1" ht="15" customHeight="1" x14ac:dyDescent="0.35">
      <c r="B217" s="82"/>
      <c r="D217" s="83"/>
      <c r="E217" s="83"/>
    </row>
    <row r="218" spans="1:16" x14ac:dyDescent="0.25">
      <c r="L218" s="59" t="s">
        <v>59</v>
      </c>
    </row>
    <row r="219" spans="1:16" x14ac:dyDescent="0.25">
      <c r="B219" s="27">
        <f>COUNTA(B221:B227)</f>
        <v>7</v>
      </c>
      <c r="D219" s="27">
        <f>COUNTA(D221:D227)</f>
        <v>7</v>
      </c>
      <c r="F219" s="27">
        <f>COUNTA(F221:F227)</f>
        <v>7</v>
      </c>
      <c r="H219" s="27">
        <f>COUNTA(H221:H227)</f>
        <v>6</v>
      </c>
      <c r="L219" s="27">
        <f>COUNTA(L221:L226)</f>
        <v>6</v>
      </c>
      <c r="M219" s="39"/>
      <c r="N219" s="27">
        <f>COUNTA(N221:N227)</f>
        <v>6</v>
      </c>
      <c r="P219" s="27">
        <f>COUNTA(P221:P227)</f>
        <v>6</v>
      </c>
    </row>
    <row r="220" spans="1:16" x14ac:dyDescent="0.25">
      <c r="B220" s="222" t="s">
        <v>25</v>
      </c>
      <c r="D220" s="222" t="s">
        <v>26</v>
      </c>
      <c r="F220" s="222" t="s">
        <v>27</v>
      </c>
      <c r="H220" s="222" t="s">
        <v>28</v>
      </c>
      <c r="L220" s="28" t="s">
        <v>88</v>
      </c>
      <c r="N220" s="28" t="s">
        <v>89</v>
      </c>
      <c r="P220" s="9" t="s">
        <v>29</v>
      </c>
    </row>
    <row r="221" spans="1:16" x14ac:dyDescent="0.25">
      <c r="B221" s="43" t="s">
        <v>124</v>
      </c>
      <c r="D221" s="159" t="s">
        <v>125</v>
      </c>
      <c r="F221" s="43" t="s">
        <v>123</v>
      </c>
      <c r="H221" s="43" t="s">
        <v>133</v>
      </c>
      <c r="J221" s="145"/>
      <c r="L221" s="197" t="s">
        <v>264</v>
      </c>
      <c r="N221" s="197" t="s">
        <v>257</v>
      </c>
      <c r="P221" s="197" t="s">
        <v>437</v>
      </c>
    </row>
    <row r="222" spans="1:16" x14ac:dyDescent="0.25">
      <c r="B222" s="43" t="s">
        <v>184</v>
      </c>
      <c r="D222" s="43" t="s">
        <v>302</v>
      </c>
      <c r="F222" s="159" t="s">
        <v>135</v>
      </c>
      <c r="H222" s="159" t="s">
        <v>136</v>
      </c>
      <c r="J222" s="168"/>
      <c r="L222" s="197" t="s">
        <v>252</v>
      </c>
      <c r="N222" s="197" t="s">
        <v>234</v>
      </c>
      <c r="P222" s="197" t="s">
        <v>254</v>
      </c>
    </row>
    <row r="223" spans="1:16" x14ac:dyDescent="0.25">
      <c r="B223" s="159" t="s">
        <v>126</v>
      </c>
      <c r="D223" s="43" t="s">
        <v>127</v>
      </c>
      <c r="F223" s="43" t="s">
        <v>134</v>
      </c>
      <c r="H223" s="159" t="s">
        <v>138</v>
      </c>
      <c r="J223" s="169"/>
      <c r="L223" s="197" t="s">
        <v>236</v>
      </c>
      <c r="M223" s="46"/>
      <c r="N223" s="197" t="s">
        <v>253</v>
      </c>
      <c r="P223" s="197" t="s">
        <v>438</v>
      </c>
    </row>
    <row r="224" spans="1:16" x14ac:dyDescent="0.25">
      <c r="B224" s="159" t="s">
        <v>128</v>
      </c>
      <c r="D224" s="159" t="s">
        <v>199</v>
      </c>
      <c r="F224" s="159" t="s">
        <v>190</v>
      </c>
      <c r="H224" s="159" t="s">
        <v>151</v>
      </c>
      <c r="J224" s="170"/>
      <c r="L224" s="197" t="s">
        <v>244</v>
      </c>
      <c r="N224" s="197" t="s">
        <v>268</v>
      </c>
      <c r="P224" s="197" t="s">
        <v>247</v>
      </c>
    </row>
    <row r="225" spans="2:16" x14ac:dyDescent="0.25">
      <c r="B225" s="43" t="s">
        <v>292</v>
      </c>
      <c r="D225" s="43" t="s">
        <v>196</v>
      </c>
      <c r="F225" s="159" t="s">
        <v>177</v>
      </c>
      <c r="H225" s="43" t="s">
        <v>144</v>
      </c>
      <c r="J225" s="171"/>
      <c r="L225" s="197" t="s">
        <v>399</v>
      </c>
      <c r="N225" s="197" t="s">
        <v>436</v>
      </c>
      <c r="P225" s="197" t="s">
        <v>230</v>
      </c>
    </row>
    <row r="226" spans="2:16" x14ac:dyDescent="0.25">
      <c r="B226" s="159" t="s">
        <v>209</v>
      </c>
      <c r="D226" s="43" t="s">
        <v>129</v>
      </c>
      <c r="F226" s="159" t="s">
        <v>141</v>
      </c>
      <c r="H226" s="43" t="s">
        <v>139</v>
      </c>
      <c r="L226" s="197" t="s">
        <v>229</v>
      </c>
      <c r="N226" s="197" t="s">
        <v>256</v>
      </c>
      <c r="P226" s="197" t="s">
        <v>240</v>
      </c>
    </row>
    <row r="227" spans="2:16" x14ac:dyDescent="0.25">
      <c r="B227" s="43" t="s">
        <v>150</v>
      </c>
      <c r="D227" s="159" t="s">
        <v>147</v>
      </c>
      <c r="F227" s="43" t="s">
        <v>194</v>
      </c>
      <c r="H227" s="164"/>
      <c r="L227" s="32"/>
      <c r="N227" s="61"/>
      <c r="P227" s="61"/>
    </row>
    <row r="228" spans="2:16" x14ac:dyDescent="0.25">
      <c r="B228" s="37" t="str">
        <f>B219&amp;" lag - Enkel Serie"</f>
        <v>7 lag - Enkel Serie</v>
      </c>
      <c r="D228" s="37" t="str">
        <f>D219&amp;" lag - Enkel Serie"</f>
        <v>7 lag - Enkel Serie</v>
      </c>
      <c r="F228" s="37" t="str">
        <f>F219&amp;" lag - Enkel Serie"</f>
        <v>7 lag - Enkel Serie</v>
      </c>
      <c r="H228" s="37" t="str">
        <f>H219&amp;" lag - Enkel Serie"</f>
        <v>6 lag - Enkel Serie</v>
      </c>
      <c r="L228" s="37" t="str">
        <f>L219&amp;" lag - Enkel Serie"</f>
        <v>6 lag - Enkel Serie</v>
      </c>
      <c r="N228" s="37" t="str">
        <f>N219&amp;" lag - Enkel Serie"</f>
        <v>6 lag - Enkel Serie</v>
      </c>
      <c r="P228" s="37" t="str">
        <f>P219&amp;" lag - Enkel Serie"</f>
        <v>6 lag - Enkel Serie</v>
      </c>
    </row>
    <row r="229" spans="2:16" x14ac:dyDescent="0.25">
      <c r="B229" s="38" t="str">
        <f>(B219-1)*1&amp;" Kamper"</f>
        <v>6 Kamper</v>
      </c>
      <c r="D229" s="38" t="str">
        <f>(D219-1)*1&amp;" Kamper"</f>
        <v>6 Kamper</v>
      </c>
      <c r="F229" s="38" t="str">
        <f>(F219-1)*1&amp;" Kamper"</f>
        <v>6 Kamper</v>
      </c>
      <c r="H229" s="38" t="str">
        <f>(H219-1)*1&amp;" Kamper"</f>
        <v>5 Kamper</v>
      </c>
      <c r="L229" s="38" t="str">
        <f>(L219-1)*1&amp;" Kamper"</f>
        <v>5 Kamper</v>
      </c>
      <c r="N229" s="38" t="str">
        <f>(N219-1)*1&amp;" Kamper"</f>
        <v>5 Kamper</v>
      </c>
      <c r="P229" s="38" t="str">
        <f>(P219-1)*1&amp;" Kamper"</f>
        <v>5 Kamper</v>
      </c>
    </row>
    <row r="232" spans="2:16" s="39" customFormat="1" x14ac:dyDescent="0.25">
      <c r="B232" s="71"/>
      <c r="D232" s="71">
        <v>12</v>
      </c>
      <c r="E232" s="71"/>
      <c r="F232" s="71">
        <v>15</v>
      </c>
      <c r="L232" s="71">
        <v>9</v>
      </c>
      <c r="N232" s="27">
        <v>10</v>
      </c>
    </row>
    <row r="233" spans="2:16" s="39" customFormat="1" x14ac:dyDescent="0.25">
      <c r="B233" s="212"/>
      <c r="D233" s="28" t="s">
        <v>84</v>
      </c>
      <c r="F233" s="28" t="s">
        <v>85</v>
      </c>
      <c r="H233" s="35"/>
      <c r="L233" s="28" t="s">
        <v>86</v>
      </c>
      <c r="M233" s="26"/>
      <c r="N233" s="28" t="s">
        <v>87</v>
      </c>
    </row>
    <row r="234" spans="2:16" x14ac:dyDescent="0.25">
      <c r="B234" s="71"/>
      <c r="D234" s="57"/>
      <c r="F234" s="57"/>
      <c r="H234" s="35"/>
      <c r="L234" s="60"/>
      <c r="N234" s="60"/>
    </row>
    <row r="235" spans="2:16" x14ac:dyDescent="0.25">
      <c r="B235" s="71"/>
      <c r="D235" s="57"/>
      <c r="F235" s="57"/>
      <c r="H235" s="35"/>
      <c r="L235" s="57"/>
      <c r="M235" s="33"/>
      <c r="N235" s="57"/>
    </row>
    <row r="236" spans="2:16" x14ac:dyDescent="0.25">
      <c r="B236" s="71"/>
      <c r="D236" s="57" t="s">
        <v>81</v>
      </c>
      <c r="F236" s="15" t="s">
        <v>431</v>
      </c>
      <c r="H236" s="35"/>
      <c r="L236" s="15" t="s">
        <v>80</v>
      </c>
      <c r="M236" s="33"/>
      <c r="N236" s="15" t="s">
        <v>491</v>
      </c>
    </row>
    <row r="237" spans="2:16" x14ac:dyDescent="0.25">
      <c r="B237" s="71"/>
      <c r="D237" s="57"/>
      <c r="F237" s="57"/>
      <c r="H237" s="35"/>
      <c r="L237" s="57"/>
      <c r="N237" s="57"/>
    </row>
    <row r="238" spans="2:16" x14ac:dyDescent="0.25">
      <c r="B238" s="71"/>
      <c r="D238" s="57"/>
      <c r="F238" s="57"/>
      <c r="H238" s="35"/>
      <c r="L238" s="57"/>
      <c r="N238" s="57"/>
    </row>
    <row r="239" spans="2:16" x14ac:dyDescent="0.25">
      <c r="B239" s="71"/>
      <c r="D239" s="57"/>
      <c r="F239" s="57"/>
      <c r="H239" s="35"/>
      <c r="L239" s="57"/>
      <c r="N239" s="57"/>
    </row>
    <row r="240" spans="2:16" x14ac:dyDescent="0.25">
      <c r="B240" s="71"/>
      <c r="D240" s="57"/>
      <c r="F240" s="57"/>
      <c r="H240" s="35"/>
      <c r="L240" s="57"/>
      <c r="N240" s="57"/>
    </row>
    <row r="241" spans="2:16" x14ac:dyDescent="0.25">
      <c r="B241" s="71"/>
      <c r="D241" s="57"/>
      <c r="F241" s="57"/>
      <c r="H241" s="35"/>
      <c r="L241" s="57"/>
      <c r="N241" s="57"/>
    </row>
    <row r="242" spans="2:16" x14ac:dyDescent="0.25">
      <c r="B242" s="71"/>
      <c r="D242" s="57"/>
      <c r="F242" s="57"/>
      <c r="H242" s="35"/>
      <c r="L242" s="57"/>
      <c r="N242" s="57"/>
    </row>
    <row r="243" spans="2:16" x14ac:dyDescent="0.25">
      <c r="B243" s="39"/>
      <c r="D243" s="37" t="str">
        <f>D232&amp;" lag - Enkel Serie"</f>
        <v>12 lag - Enkel Serie</v>
      </c>
      <c r="F243" s="37" t="str">
        <f>F232&amp;" lag - Enkel Serie"</f>
        <v>15 lag - Enkel Serie</v>
      </c>
      <c r="H243" s="35"/>
      <c r="L243" s="37" t="str">
        <f>L232&amp;" lag - Dobbel Serie"</f>
        <v>9 lag - Dobbel Serie</v>
      </c>
      <c r="N243" s="37" t="str">
        <f>N232&amp;" lag - Dobbel Serie"</f>
        <v>10 lag - Dobbel Serie</v>
      </c>
    </row>
    <row r="244" spans="2:16" x14ac:dyDescent="0.25">
      <c r="B244" s="39"/>
      <c r="C244" s="35"/>
      <c r="D244" s="132" t="s">
        <v>432</v>
      </c>
      <c r="F244" s="132" t="s">
        <v>433</v>
      </c>
      <c r="H244" s="35"/>
      <c r="L244" s="132" t="s">
        <v>439</v>
      </c>
      <c r="N244" s="132" t="s">
        <v>440</v>
      </c>
    </row>
    <row r="245" spans="2:16" s="35" customFormat="1" x14ac:dyDescent="0.25">
      <c r="B245" s="39"/>
      <c r="D245" s="39"/>
      <c r="F245" s="39"/>
      <c r="L245" s="39"/>
      <c r="N245" s="39"/>
    </row>
    <row r="246" spans="2:16" s="35" customFormat="1" x14ac:dyDescent="0.25"/>
    <row r="247" spans="2:16" x14ac:dyDescent="0.25">
      <c r="H247" s="35"/>
      <c r="L247" s="59" t="s">
        <v>63</v>
      </c>
      <c r="P247"/>
    </row>
    <row r="248" spans="2:16" x14ac:dyDescent="0.25">
      <c r="B248" s="27">
        <f>COUNTA(B250:B260)</f>
        <v>11</v>
      </c>
      <c r="D248" s="27">
        <f>COUNTA(D250:D260)</f>
        <v>11</v>
      </c>
      <c r="F248" s="27">
        <f>COUNTA(F250:F260)</f>
        <v>11</v>
      </c>
      <c r="L248" s="27">
        <f>COUNTA(L250:L259)</f>
        <v>10</v>
      </c>
      <c r="M248" s="39"/>
      <c r="N248" s="27">
        <f>COUNTA(N250:N260)</f>
        <v>9</v>
      </c>
      <c r="O248" s="39"/>
      <c r="P248"/>
    </row>
    <row r="249" spans="2:16" x14ac:dyDescent="0.25">
      <c r="B249" s="217" t="s">
        <v>31</v>
      </c>
      <c r="D249" s="217" t="s">
        <v>32</v>
      </c>
      <c r="F249" s="217" t="s">
        <v>33</v>
      </c>
      <c r="J249" s="2"/>
      <c r="L249" s="28" t="s">
        <v>88</v>
      </c>
      <c r="N249" s="28" t="s">
        <v>89</v>
      </c>
      <c r="P249"/>
    </row>
    <row r="250" spans="2:16" x14ac:dyDescent="0.25">
      <c r="B250" s="78" t="s">
        <v>434</v>
      </c>
      <c r="D250" s="43" t="s">
        <v>206</v>
      </c>
      <c r="F250" s="43" t="s">
        <v>166</v>
      </c>
      <c r="J250" s="133"/>
      <c r="L250" s="197" t="s">
        <v>234</v>
      </c>
      <c r="N250" s="197" t="s">
        <v>267</v>
      </c>
      <c r="P250"/>
    </row>
    <row r="251" spans="2:16" x14ac:dyDescent="0.25">
      <c r="B251" s="43" t="s">
        <v>289</v>
      </c>
      <c r="D251" s="43" t="s">
        <v>137</v>
      </c>
      <c r="F251" s="43" t="s">
        <v>224</v>
      </c>
      <c r="H251" s="2"/>
      <c r="J251" s="133"/>
      <c r="L251" s="197" t="s">
        <v>252</v>
      </c>
      <c r="N251" s="197" t="s">
        <v>257</v>
      </c>
      <c r="P251"/>
    </row>
    <row r="252" spans="2:16" x14ac:dyDescent="0.25">
      <c r="B252" s="43" t="s">
        <v>225</v>
      </c>
      <c r="D252" s="43" t="s">
        <v>126</v>
      </c>
      <c r="F252" s="43" t="s">
        <v>201</v>
      </c>
      <c r="H252" s="2"/>
      <c r="L252" s="197" t="s">
        <v>253</v>
      </c>
      <c r="N252" s="197" t="s">
        <v>264</v>
      </c>
      <c r="P252"/>
    </row>
    <row r="253" spans="2:16" x14ac:dyDescent="0.25">
      <c r="B253" s="43" t="s">
        <v>320</v>
      </c>
      <c r="D253" s="43" t="s">
        <v>178</v>
      </c>
      <c r="F253" s="78" t="s">
        <v>210</v>
      </c>
      <c r="H253" s="2"/>
      <c r="L253" s="197" t="s">
        <v>254</v>
      </c>
      <c r="N253" s="197" t="s">
        <v>244</v>
      </c>
      <c r="P253"/>
    </row>
    <row r="254" spans="2:16" x14ac:dyDescent="0.25">
      <c r="B254" s="43" t="s">
        <v>317</v>
      </c>
      <c r="D254" s="43" t="s">
        <v>211</v>
      </c>
      <c r="F254" s="43" t="s">
        <v>323</v>
      </c>
      <c r="H254" s="2"/>
      <c r="L254" s="197" t="s">
        <v>236</v>
      </c>
      <c r="N254" s="197" t="s">
        <v>256</v>
      </c>
      <c r="P254"/>
    </row>
    <row r="255" spans="2:16" x14ac:dyDescent="0.25">
      <c r="B255" s="43" t="s">
        <v>316</v>
      </c>
      <c r="D255" s="78" t="s">
        <v>198</v>
      </c>
      <c r="F255" s="43" t="s">
        <v>202</v>
      </c>
      <c r="H255" s="2"/>
      <c r="J255" s="218"/>
      <c r="L255" s="197" t="s">
        <v>238</v>
      </c>
      <c r="N255" s="197" t="s">
        <v>399</v>
      </c>
      <c r="P255"/>
    </row>
    <row r="256" spans="2:16" x14ac:dyDescent="0.25">
      <c r="B256" s="43" t="s">
        <v>318</v>
      </c>
      <c r="D256" s="43" t="s">
        <v>321</v>
      </c>
      <c r="F256" s="43" t="s">
        <v>207</v>
      </c>
      <c r="H256" s="2"/>
      <c r="J256" s="219"/>
      <c r="L256" s="197" t="s">
        <v>268</v>
      </c>
      <c r="N256" s="197" t="s">
        <v>229</v>
      </c>
      <c r="P256"/>
    </row>
    <row r="257" spans="1:16" x14ac:dyDescent="0.25">
      <c r="B257" s="43" t="s">
        <v>435</v>
      </c>
      <c r="D257" s="43" t="s">
        <v>311</v>
      </c>
      <c r="F257" s="43" t="s">
        <v>322</v>
      </c>
      <c r="J257" s="220"/>
      <c r="L257" s="197" t="s">
        <v>247</v>
      </c>
      <c r="N257" s="197" t="s">
        <v>230</v>
      </c>
      <c r="P257"/>
    </row>
    <row r="258" spans="1:16" x14ac:dyDescent="0.25">
      <c r="B258" s="43" t="s">
        <v>315</v>
      </c>
      <c r="D258" s="43" t="s">
        <v>319</v>
      </c>
      <c r="F258" s="78" t="s">
        <v>182</v>
      </c>
      <c r="J258" s="221"/>
      <c r="L258" s="197" t="s">
        <v>232</v>
      </c>
      <c r="N258" s="197" t="s">
        <v>240</v>
      </c>
      <c r="P258"/>
    </row>
    <row r="259" spans="1:16" x14ac:dyDescent="0.25">
      <c r="B259" s="43" t="s">
        <v>281</v>
      </c>
      <c r="D259" s="43" t="s">
        <v>189</v>
      </c>
      <c r="F259" s="43" t="s">
        <v>146</v>
      </c>
      <c r="J259" s="158"/>
      <c r="L259" s="197" t="s">
        <v>410</v>
      </c>
      <c r="N259" s="199"/>
      <c r="P259"/>
    </row>
    <row r="260" spans="1:16" x14ac:dyDescent="0.25">
      <c r="B260" s="43" t="s">
        <v>192</v>
      </c>
      <c r="D260" s="43" t="s">
        <v>306</v>
      </c>
      <c r="F260" s="43" t="s">
        <v>204</v>
      </c>
      <c r="J260" s="158"/>
      <c r="L260" s="131" t="s">
        <v>413</v>
      </c>
      <c r="N260" s="61"/>
      <c r="P260"/>
    </row>
    <row r="261" spans="1:16" x14ac:dyDescent="0.25">
      <c r="B261" s="64" t="str">
        <f>B248&amp;" lag - Dobbel Serie"</f>
        <v>11 lag - Dobbel Serie</v>
      </c>
      <c r="D261" s="64" t="str">
        <f>D248&amp;" lag - Dobbel Serie"</f>
        <v>11 lag - Dobbel Serie</v>
      </c>
      <c r="F261" s="64" t="str">
        <f>F248&amp;" lag - Dobbel Serie"</f>
        <v>11 lag - Dobbel Serie</v>
      </c>
      <c r="L261" s="132" t="s">
        <v>412</v>
      </c>
      <c r="N261" s="131" t="s">
        <v>414</v>
      </c>
      <c r="P261"/>
    </row>
    <row r="262" spans="1:16" x14ac:dyDescent="0.25">
      <c r="B262" s="65" t="str">
        <f>(B248-1)*2&amp;" Kamper"</f>
        <v>20 Kamper</v>
      </c>
      <c r="D262" s="65" t="str">
        <f>(D248-1)*2&amp;" Kamper"</f>
        <v>20 Kamper</v>
      </c>
      <c r="F262" s="65" t="str">
        <f>(F248-1)*2&amp;" Kamper"</f>
        <v>20 Kamper</v>
      </c>
      <c r="N262" s="132" t="s">
        <v>411</v>
      </c>
      <c r="P262"/>
    </row>
    <row r="263" spans="1:16" x14ac:dyDescent="0.25">
      <c r="H263" s="63"/>
      <c r="P263"/>
    </row>
    <row r="264" spans="1:16" x14ac:dyDescent="0.25">
      <c r="P264"/>
    </row>
    <row r="265" spans="1:16" x14ac:dyDescent="0.25">
      <c r="P265"/>
    </row>
    <row r="266" spans="1:16" x14ac:dyDescent="0.25">
      <c r="P266"/>
    </row>
    <row r="267" spans="1:16" s="35" customFormat="1" x14ac:dyDescent="0.25">
      <c r="P267" s="39"/>
    </row>
    <row r="269" spans="1:16" ht="21" x14ac:dyDescent="0.35">
      <c r="A269" s="23"/>
      <c r="B269" s="24" t="s">
        <v>34</v>
      </c>
      <c r="C269" s="23"/>
      <c r="D269" s="25">
        <f>(SUM(B271:L271))+SUM(B300:F300)</f>
        <v>59</v>
      </c>
      <c r="E269" s="25" t="s">
        <v>1</v>
      </c>
      <c r="F269" s="23"/>
      <c r="G269" s="23"/>
      <c r="H269" s="23"/>
      <c r="I269" s="23"/>
      <c r="J269" s="23"/>
      <c r="K269" s="23"/>
      <c r="L269" s="23"/>
      <c r="M269" s="23"/>
      <c r="N269" s="23"/>
      <c r="O269" s="23"/>
      <c r="P269" s="23"/>
    </row>
    <row r="271" spans="1:16" x14ac:dyDescent="0.25">
      <c r="B271" s="175">
        <f>COUNTA(B273:B278)</f>
        <v>6</v>
      </c>
      <c r="C271" s="20"/>
      <c r="D271" s="175">
        <f>COUNTA(D273:D278)</f>
        <v>5</v>
      </c>
      <c r="E271" s="20"/>
      <c r="F271" s="175">
        <f>COUNTA(F273:F278)</f>
        <v>6</v>
      </c>
      <c r="G271" s="20"/>
      <c r="H271" s="175">
        <f>COUNTA(H273:H278)</f>
        <v>6</v>
      </c>
      <c r="L271" s="27">
        <f>COUNTA(L273:L283)</f>
        <v>9</v>
      </c>
    </row>
    <row r="272" spans="1:16" x14ac:dyDescent="0.25">
      <c r="B272" s="9" t="s">
        <v>35</v>
      </c>
      <c r="C272" s="20"/>
      <c r="D272" s="9" t="s">
        <v>36</v>
      </c>
      <c r="E272" s="20"/>
      <c r="F272" s="9" t="s">
        <v>39</v>
      </c>
      <c r="G272" s="20"/>
      <c r="H272" s="9" t="s">
        <v>40</v>
      </c>
      <c r="L272" s="66" t="s">
        <v>92</v>
      </c>
    </row>
    <row r="273" spans="2:12" x14ac:dyDescent="0.25">
      <c r="B273" s="130" t="s">
        <v>124</v>
      </c>
      <c r="C273" s="20"/>
      <c r="D273" s="130" t="s">
        <v>123</v>
      </c>
      <c r="E273" s="20"/>
      <c r="F273" s="130" t="s">
        <v>288</v>
      </c>
      <c r="G273" s="20"/>
      <c r="H273" s="130" t="s">
        <v>166</v>
      </c>
      <c r="L273" s="197" t="s">
        <v>234</v>
      </c>
    </row>
    <row r="274" spans="2:12" x14ac:dyDescent="0.25">
      <c r="B274" s="130" t="s">
        <v>126</v>
      </c>
      <c r="C274" s="20"/>
      <c r="D274" s="159" t="s">
        <v>133</v>
      </c>
      <c r="E274" s="20"/>
      <c r="F274" s="130" t="s">
        <v>138</v>
      </c>
      <c r="G274" s="20"/>
      <c r="H274" s="130" t="s">
        <v>137</v>
      </c>
      <c r="L274" s="197" t="s">
        <v>231</v>
      </c>
    </row>
    <row r="275" spans="2:12" x14ac:dyDescent="0.25">
      <c r="B275" s="130" t="s">
        <v>327</v>
      </c>
      <c r="C275" s="20"/>
      <c r="D275" s="130" t="s">
        <v>125</v>
      </c>
      <c r="E275" s="20"/>
      <c r="F275" s="130" t="s">
        <v>302</v>
      </c>
      <c r="G275" s="20"/>
      <c r="H275" s="130" t="s">
        <v>134</v>
      </c>
      <c r="L275" s="197" t="s">
        <v>252</v>
      </c>
    </row>
    <row r="276" spans="2:12" x14ac:dyDescent="0.25">
      <c r="B276" s="130" t="s">
        <v>292</v>
      </c>
      <c r="C276" s="20"/>
      <c r="D276" s="130" t="s">
        <v>136</v>
      </c>
      <c r="E276" s="20"/>
      <c r="F276" s="130" t="s">
        <v>129</v>
      </c>
      <c r="G276" s="20"/>
      <c r="H276" s="130" t="s">
        <v>127</v>
      </c>
      <c r="L276" s="197" t="s">
        <v>253</v>
      </c>
    </row>
    <row r="277" spans="2:12" x14ac:dyDescent="0.25">
      <c r="B277" s="130" t="s">
        <v>281</v>
      </c>
      <c r="C277" s="20"/>
      <c r="D277" s="130" t="s">
        <v>144</v>
      </c>
      <c r="E277" s="20"/>
      <c r="F277" s="159" t="s">
        <v>139</v>
      </c>
      <c r="G277" s="20"/>
      <c r="H277" s="130" t="s">
        <v>141</v>
      </c>
      <c r="L277" s="197" t="s">
        <v>268</v>
      </c>
    </row>
    <row r="278" spans="2:12" x14ac:dyDescent="0.25">
      <c r="B278" s="159" t="s">
        <v>291</v>
      </c>
      <c r="C278" s="20"/>
      <c r="D278" s="179"/>
      <c r="E278" s="20"/>
      <c r="F278" s="130" t="s">
        <v>148</v>
      </c>
      <c r="G278" s="20"/>
      <c r="H278" s="130" t="s">
        <v>209</v>
      </c>
      <c r="L278" s="197" t="s">
        <v>273</v>
      </c>
    </row>
    <row r="279" spans="2:12" x14ac:dyDescent="0.25">
      <c r="B279" s="128" t="str">
        <f>B271&amp;" lag - Enkel Serie"</f>
        <v>6 lag - Enkel Serie</v>
      </c>
      <c r="C279" s="20"/>
      <c r="D279" s="128" t="str">
        <f>D271&amp;" lag - Enkel Serie"</f>
        <v>5 lag - Enkel Serie</v>
      </c>
      <c r="E279" s="20"/>
      <c r="F279" s="128" t="str">
        <f>F271&amp;" lag - Enkel Serie"</f>
        <v>6 lag - Enkel Serie</v>
      </c>
      <c r="G279" s="20"/>
      <c r="H279" s="128" t="str">
        <f>H271&amp;" lag - Enkel Serie"</f>
        <v>6 lag - Enkel Serie</v>
      </c>
      <c r="L279" s="197" t="s">
        <v>232</v>
      </c>
    </row>
    <row r="280" spans="2:12" x14ac:dyDescent="0.25">
      <c r="B280" s="129" t="str">
        <f>(B271-1)&amp;" Kamper"</f>
        <v>5 Kamper</v>
      </c>
      <c r="C280" s="20"/>
      <c r="D280" s="129" t="str">
        <f>(D271-1)&amp;" Kamper"</f>
        <v>4 Kamper</v>
      </c>
      <c r="E280" s="20"/>
      <c r="F280" s="129" t="str">
        <f>(F271-1)&amp;" Kamper"</f>
        <v>5 Kamper</v>
      </c>
      <c r="G280" s="20"/>
      <c r="H280" s="129" t="str">
        <f>(H271-1)&amp;" Kamper"</f>
        <v>5 Kamper</v>
      </c>
      <c r="L280" s="197" t="s">
        <v>240</v>
      </c>
    </row>
    <row r="281" spans="2:12" x14ac:dyDescent="0.25">
      <c r="L281" s="197" t="s">
        <v>242</v>
      </c>
    </row>
    <row r="282" spans="2:12" x14ac:dyDescent="0.25">
      <c r="L282" s="44"/>
    </row>
    <row r="283" spans="2:12" x14ac:dyDescent="0.25">
      <c r="L283" s="44"/>
    </row>
    <row r="284" spans="2:12" x14ac:dyDescent="0.25">
      <c r="B284" s="27">
        <v>11</v>
      </c>
      <c r="C284" s="27"/>
      <c r="D284" s="27">
        <v>12</v>
      </c>
      <c r="L284" s="67" t="str">
        <f>L271&amp;" lag - Dobbel Serie"</f>
        <v>9 lag - Dobbel Serie</v>
      </c>
    </row>
    <row r="285" spans="2:12" x14ac:dyDescent="0.25">
      <c r="B285" s="28" t="s">
        <v>37</v>
      </c>
      <c r="D285" s="28" t="s">
        <v>38</v>
      </c>
      <c r="L285" s="68" t="str">
        <f>(L271-1)*2&amp;" Kamper"</f>
        <v>16 Kamper</v>
      </c>
    </row>
    <row r="286" spans="2:12" x14ac:dyDescent="0.25">
      <c r="B286" s="57"/>
      <c r="D286" s="57"/>
    </row>
    <row r="287" spans="2:12" x14ac:dyDescent="0.25">
      <c r="B287" s="57"/>
      <c r="D287" s="57"/>
    </row>
    <row r="288" spans="2:12" x14ac:dyDescent="0.25">
      <c r="B288" s="15" t="s">
        <v>487</v>
      </c>
      <c r="D288" s="57" t="s">
        <v>91</v>
      </c>
    </row>
    <row r="289" spans="2:17" x14ac:dyDescent="0.25">
      <c r="B289" s="15" t="s">
        <v>488</v>
      </c>
      <c r="D289" s="57" t="s">
        <v>90</v>
      </c>
    </row>
    <row r="290" spans="2:17" x14ac:dyDescent="0.25">
      <c r="B290" s="57" t="s">
        <v>110</v>
      </c>
      <c r="D290" s="57" t="s">
        <v>110</v>
      </c>
    </row>
    <row r="291" spans="2:17" x14ac:dyDescent="0.25">
      <c r="B291" s="57" t="s">
        <v>111</v>
      </c>
      <c r="D291" s="57" t="s">
        <v>111</v>
      </c>
    </row>
    <row r="292" spans="2:17" x14ac:dyDescent="0.25">
      <c r="B292" s="57"/>
      <c r="D292" s="57"/>
    </row>
    <row r="293" spans="2:17" x14ac:dyDescent="0.25">
      <c r="B293" s="57"/>
      <c r="D293" s="57"/>
      <c r="Q293" s="59"/>
    </row>
    <row r="294" spans="2:17" x14ac:dyDescent="0.25">
      <c r="B294" s="57"/>
      <c r="D294" s="57"/>
    </row>
    <row r="295" spans="2:17" x14ac:dyDescent="0.25">
      <c r="B295" s="57"/>
      <c r="D295" s="57"/>
    </row>
    <row r="296" spans="2:17" x14ac:dyDescent="0.25">
      <c r="B296" s="37" t="str">
        <f>B284&amp;" lag - Dobbel Serie"</f>
        <v>11 lag - Dobbel Serie</v>
      </c>
      <c r="D296" s="37" t="str">
        <f>D284&amp;" lag - Dobbel Serie"</f>
        <v>12 lag - Dobbel Serie</v>
      </c>
    </row>
    <row r="297" spans="2:17" x14ac:dyDescent="0.25">
      <c r="B297" s="132" t="s">
        <v>489</v>
      </c>
      <c r="D297" s="132" t="s">
        <v>490</v>
      </c>
    </row>
    <row r="300" spans="2:17" x14ac:dyDescent="0.25">
      <c r="B300" s="175">
        <f>COUNTA(B302:B314)</f>
        <v>11</v>
      </c>
      <c r="C300" s="20"/>
      <c r="D300" s="175">
        <f>COUNTA(D302:D314)</f>
        <v>12</v>
      </c>
      <c r="F300" s="27">
        <f>COUNTA(F302:F314)</f>
        <v>4</v>
      </c>
    </row>
    <row r="301" spans="2:17" x14ac:dyDescent="0.25">
      <c r="B301" s="217" t="s">
        <v>41</v>
      </c>
      <c r="C301" s="20"/>
      <c r="D301" s="217" t="s">
        <v>42</v>
      </c>
      <c r="F301" s="48" t="s">
        <v>43</v>
      </c>
    </row>
    <row r="302" spans="2:17" x14ac:dyDescent="0.25">
      <c r="B302" s="159" t="s">
        <v>206</v>
      </c>
      <c r="C302" s="20"/>
      <c r="D302" s="159" t="s">
        <v>285</v>
      </c>
      <c r="F302" s="164" t="s">
        <v>301</v>
      </c>
      <c r="Q302" s="59"/>
    </row>
    <row r="303" spans="2:17" x14ac:dyDescent="0.25">
      <c r="B303" s="159" t="s">
        <v>298</v>
      </c>
      <c r="C303" s="20"/>
      <c r="D303" s="159" t="s">
        <v>224</v>
      </c>
      <c r="F303" s="160" t="s">
        <v>210</v>
      </c>
    </row>
    <row r="304" spans="2:17" x14ac:dyDescent="0.25">
      <c r="B304" s="159" t="s">
        <v>277</v>
      </c>
      <c r="C304" s="20"/>
      <c r="D304" s="159" t="s">
        <v>184</v>
      </c>
      <c r="F304" s="164" t="s">
        <v>140</v>
      </c>
    </row>
    <row r="305" spans="1:16" x14ac:dyDescent="0.25">
      <c r="B305" s="159" t="s">
        <v>190</v>
      </c>
      <c r="C305" s="20"/>
      <c r="D305" s="159" t="s">
        <v>199</v>
      </c>
      <c r="F305" s="160" t="s">
        <v>188</v>
      </c>
    </row>
    <row r="306" spans="1:16" x14ac:dyDescent="0.25">
      <c r="B306" s="159" t="s">
        <v>186</v>
      </c>
      <c r="C306" s="20"/>
      <c r="D306" s="159" t="s">
        <v>405</v>
      </c>
      <c r="F306" s="69"/>
    </row>
    <row r="307" spans="1:16" x14ac:dyDescent="0.25">
      <c r="B307" s="159" t="s">
        <v>381</v>
      </c>
      <c r="C307" s="20"/>
      <c r="D307" s="159" t="s">
        <v>198</v>
      </c>
      <c r="F307" s="29"/>
    </row>
    <row r="308" spans="1:16" x14ac:dyDescent="0.25">
      <c r="B308" s="159" t="s">
        <v>406</v>
      </c>
      <c r="C308" s="20"/>
      <c r="D308" s="159" t="s">
        <v>205</v>
      </c>
      <c r="F308" s="29"/>
    </row>
    <row r="309" spans="1:16" x14ac:dyDescent="0.25">
      <c r="B309" s="159" t="s">
        <v>191</v>
      </c>
      <c r="C309" s="20"/>
      <c r="D309" s="159" t="s">
        <v>171</v>
      </c>
      <c r="F309" s="29"/>
    </row>
    <row r="310" spans="1:16" x14ac:dyDescent="0.25">
      <c r="B310" s="159" t="s">
        <v>170</v>
      </c>
      <c r="C310" s="20"/>
      <c r="D310" s="159" t="s">
        <v>189</v>
      </c>
      <c r="F310" s="29"/>
    </row>
    <row r="311" spans="1:16" x14ac:dyDescent="0.25">
      <c r="B311" s="159" t="s">
        <v>196</v>
      </c>
      <c r="C311" s="20"/>
      <c r="D311" s="159" t="s">
        <v>407</v>
      </c>
      <c r="F311" s="29"/>
    </row>
    <row r="312" spans="1:16" x14ac:dyDescent="0.25">
      <c r="B312" s="159" t="s">
        <v>207</v>
      </c>
      <c r="C312" s="20"/>
      <c r="D312" s="159" t="s">
        <v>147</v>
      </c>
      <c r="F312" s="29"/>
    </row>
    <row r="313" spans="1:16" x14ac:dyDescent="0.25">
      <c r="B313" s="179"/>
      <c r="C313" s="20"/>
      <c r="D313" s="159" t="s">
        <v>300</v>
      </c>
      <c r="F313" s="29"/>
    </row>
    <row r="314" spans="1:16" x14ac:dyDescent="0.25">
      <c r="B314" s="179"/>
      <c r="C314" s="20"/>
      <c r="D314" s="78"/>
      <c r="F314" s="29"/>
      <c r="H314" s="59"/>
    </row>
    <row r="315" spans="1:16" x14ac:dyDescent="0.25">
      <c r="B315" s="195" t="str">
        <f>B300&amp;" lag - Dobbel Serie"</f>
        <v>11 lag - Dobbel Serie</v>
      </c>
      <c r="C315" s="20"/>
      <c r="D315" s="195" t="str">
        <f>D300&amp;" lag - Dobbel Serie"</f>
        <v>12 lag - Dobbel Serie</v>
      </c>
      <c r="F315" s="49" t="str">
        <f>F300&amp;" lag - Kvadruppel Serie"</f>
        <v>4 lag - Kvadruppel Serie</v>
      </c>
    </row>
    <row r="316" spans="1:16" s="35" customFormat="1" x14ac:dyDescent="0.25">
      <c r="B316" s="196" t="str">
        <f>(B300-1)*2&amp;" Kamper"</f>
        <v>20 Kamper</v>
      </c>
      <c r="C316" s="20"/>
      <c r="D316" s="196" t="str">
        <f>(D300-1)*2&amp;" Kamper"</f>
        <v>22 Kamper</v>
      </c>
      <c r="F316" s="50" t="str">
        <f>(F300-1)*4&amp;" Kamper"</f>
        <v>12 Kamper</v>
      </c>
      <c r="G316" s="26"/>
      <c r="H316" s="26"/>
    </row>
    <row r="317" spans="1:16" s="35" customFormat="1" x14ac:dyDescent="0.25">
      <c r="B317" s="26"/>
      <c r="C317" s="26"/>
      <c r="D317" s="26"/>
    </row>
    <row r="318" spans="1:16" s="35" customFormat="1" x14ac:dyDescent="0.25">
      <c r="B318" s="26"/>
      <c r="C318" s="26"/>
      <c r="D318" s="26"/>
    </row>
    <row r="320" spans="1:16" ht="21" x14ac:dyDescent="0.35">
      <c r="A320" s="23"/>
      <c r="B320" s="24" t="s">
        <v>97</v>
      </c>
      <c r="C320" s="23"/>
      <c r="D320" s="25">
        <f>B322+D322+F322+J322+B353+D353</f>
        <v>37</v>
      </c>
      <c r="E320" s="25" t="s">
        <v>1</v>
      </c>
      <c r="F320" s="23"/>
      <c r="G320" s="23"/>
      <c r="H320" s="23"/>
      <c r="I320" s="23"/>
      <c r="J320" s="23"/>
      <c r="K320" s="23"/>
      <c r="L320" s="23"/>
      <c r="M320" s="23"/>
      <c r="N320" s="23"/>
      <c r="O320" s="23"/>
      <c r="P320" s="23"/>
    </row>
    <row r="322" spans="2:14" x14ac:dyDescent="0.25">
      <c r="B322" s="213">
        <f>COUNTA(B324:B330)</f>
        <v>5</v>
      </c>
      <c r="C322" s="39"/>
      <c r="D322" s="213">
        <f>COUNTA(D324:D330)</f>
        <v>4</v>
      </c>
      <c r="F322" s="213">
        <f>COUNTA(F324:F330)</f>
        <v>5</v>
      </c>
      <c r="J322" s="27">
        <v>8</v>
      </c>
      <c r="N322" s="145" t="s">
        <v>444</v>
      </c>
    </row>
    <row r="323" spans="2:14" x14ac:dyDescent="0.25">
      <c r="B323" s="72" t="s">
        <v>102</v>
      </c>
      <c r="C323" s="39"/>
      <c r="D323" s="72" t="s">
        <v>101</v>
      </c>
      <c r="F323" s="73" t="s">
        <v>100</v>
      </c>
      <c r="J323" s="28" t="s">
        <v>99</v>
      </c>
      <c r="N323" s="27">
        <v>8</v>
      </c>
    </row>
    <row r="324" spans="2:14" x14ac:dyDescent="0.25">
      <c r="B324" s="159" t="s">
        <v>224</v>
      </c>
      <c r="C324" s="215"/>
      <c r="D324" s="159" t="s">
        <v>133</v>
      </c>
      <c r="E324" s="47"/>
      <c r="F324" s="159" t="s">
        <v>123</v>
      </c>
      <c r="J324" s="197" t="s">
        <v>267</v>
      </c>
      <c r="N324" s="28" t="s">
        <v>99</v>
      </c>
    </row>
    <row r="325" spans="2:14" x14ac:dyDescent="0.25">
      <c r="B325" s="159" t="s">
        <v>136</v>
      </c>
      <c r="C325" s="215"/>
      <c r="D325" s="159" t="s">
        <v>201</v>
      </c>
      <c r="E325" s="47"/>
      <c r="F325" s="216" t="s">
        <v>124</v>
      </c>
      <c r="J325" s="197" t="s">
        <v>234</v>
      </c>
      <c r="N325" s="197" t="s">
        <v>267</v>
      </c>
    </row>
    <row r="326" spans="2:14" x14ac:dyDescent="0.25">
      <c r="B326" s="210" t="s">
        <v>127</v>
      </c>
      <c r="C326" s="215"/>
      <c r="D326" s="210" t="s">
        <v>402</v>
      </c>
      <c r="E326" s="47"/>
      <c r="F326" s="159" t="s">
        <v>135</v>
      </c>
      <c r="J326" s="197" t="s">
        <v>252</v>
      </c>
      <c r="N326" s="197" t="s">
        <v>234</v>
      </c>
    </row>
    <row r="327" spans="2:14" x14ac:dyDescent="0.25">
      <c r="B327" s="159" t="s">
        <v>147</v>
      </c>
      <c r="C327" s="215"/>
      <c r="D327" s="159" t="s">
        <v>129</v>
      </c>
      <c r="E327" s="47"/>
      <c r="F327" s="216" t="s">
        <v>125</v>
      </c>
      <c r="J327" s="197" t="s">
        <v>268</v>
      </c>
      <c r="N327" s="197" t="s">
        <v>252</v>
      </c>
    </row>
    <row r="328" spans="2:14" x14ac:dyDescent="0.25">
      <c r="B328" s="159" t="s">
        <v>150</v>
      </c>
      <c r="C328" s="215"/>
      <c r="D328" s="210"/>
      <c r="E328" s="47"/>
      <c r="F328" s="159" t="s">
        <v>126</v>
      </c>
      <c r="J328" s="197" t="s">
        <v>273</v>
      </c>
      <c r="N328" s="197" t="s">
        <v>268</v>
      </c>
    </row>
    <row r="329" spans="2:14" x14ac:dyDescent="0.25">
      <c r="B329" s="210"/>
      <c r="C329" s="215"/>
      <c r="D329" s="210"/>
      <c r="E329" s="47"/>
      <c r="F329" s="216"/>
      <c r="J329" s="197" t="s">
        <v>244</v>
      </c>
      <c r="N329" s="197" t="s">
        <v>273</v>
      </c>
    </row>
    <row r="330" spans="2:14" x14ac:dyDescent="0.25">
      <c r="B330" s="62"/>
      <c r="C330" s="39"/>
      <c r="D330" s="62"/>
      <c r="F330" s="74"/>
      <c r="J330" s="197" t="s">
        <v>256</v>
      </c>
      <c r="N330" s="197" t="s">
        <v>244</v>
      </c>
    </row>
    <row r="331" spans="2:14" x14ac:dyDescent="0.25">
      <c r="B331" s="214" t="str">
        <f>B322&amp;" lag - Enkel Serie"</f>
        <v>5 lag - Enkel Serie</v>
      </c>
      <c r="C331" s="39"/>
      <c r="D331" s="214" t="str">
        <f>D322&amp;" lag - Enkel Serie"</f>
        <v>4 lag - Enkel Serie</v>
      </c>
      <c r="F331" s="214" t="str">
        <f>F322&amp;" lag - Enkel Serie"</f>
        <v>5 lag - Enkel Serie</v>
      </c>
      <c r="J331" s="197" t="s">
        <v>229</v>
      </c>
      <c r="N331" s="197" t="s">
        <v>256</v>
      </c>
    </row>
    <row r="332" spans="2:14" x14ac:dyDescent="0.25">
      <c r="B332" s="214" t="str">
        <f>(B322-1)&amp;" Kamper"</f>
        <v>4 Kamper</v>
      </c>
      <c r="C332" s="39"/>
      <c r="D332" s="214" t="str">
        <f>(D322-1)&amp;" Kamper"</f>
        <v>3 Kamper</v>
      </c>
      <c r="F332" s="214" t="str">
        <f>(F322-1)&amp;" Kamper"</f>
        <v>4 Kamper</v>
      </c>
      <c r="J332" s="201" t="s">
        <v>441</v>
      </c>
      <c r="N332" s="197" t="s">
        <v>229</v>
      </c>
    </row>
    <row r="333" spans="2:14" x14ac:dyDescent="0.25">
      <c r="B333" s="39"/>
      <c r="C333" s="39"/>
      <c r="D333" s="39"/>
      <c r="J333" s="200" t="s">
        <v>442</v>
      </c>
      <c r="N333" s="201" t="s">
        <v>415</v>
      </c>
    </row>
    <row r="334" spans="2:14" s="35" customFormat="1" x14ac:dyDescent="0.25">
      <c r="B334" s="39"/>
      <c r="C334" s="39"/>
      <c r="D334" s="39"/>
      <c r="J334" s="84"/>
      <c r="N334" s="200" t="s">
        <v>416</v>
      </c>
    </row>
    <row r="335" spans="2:14" s="35" customFormat="1" x14ac:dyDescent="0.25">
      <c r="B335" s="39"/>
      <c r="C335" s="39"/>
      <c r="D335" s="39"/>
      <c r="J335" s="84"/>
      <c r="N335" s="84"/>
    </row>
    <row r="336" spans="2:14" x14ac:dyDescent="0.25">
      <c r="B336" s="71"/>
      <c r="C336" s="71"/>
      <c r="D336" s="71">
        <v>6</v>
      </c>
      <c r="E336" s="27"/>
      <c r="F336" s="85">
        <v>8</v>
      </c>
    </row>
    <row r="337" spans="2:10" x14ac:dyDescent="0.25">
      <c r="B337" s="212"/>
      <c r="D337" s="28" t="s">
        <v>103</v>
      </c>
      <c r="F337" s="28" t="s">
        <v>104</v>
      </c>
    </row>
    <row r="338" spans="2:10" x14ac:dyDescent="0.25">
      <c r="B338" s="71"/>
      <c r="D338" s="57"/>
      <c r="F338" s="57"/>
    </row>
    <row r="339" spans="2:10" x14ac:dyDescent="0.25">
      <c r="B339" s="71"/>
      <c r="D339" s="57"/>
      <c r="F339" s="57"/>
    </row>
    <row r="340" spans="2:10" x14ac:dyDescent="0.25">
      <c r="B340" s="71"/>
      <c r="D340" s="57"/>
      <c r="F340" s="57"/>
    </row>
    <row r="341" spans="2:10" x14ac:dyDescent="0.25">
      <c r="B341" s="71"/>
      <c r="D341" s="57" t="s">
        <v>98</v>
      </c>
      <c r="F341" s="15" t="s">
        <v>431</v>
      </c>
    </row>
    <row r="342" spans="2:10" x14ac:dyDescent="0.25">
      <c r="B342" s="71"/>
      <c r="D342" s="57"/>
      <c r="F342" s="57"/>
    </row>
    <row r="343" spans="2:10" x14ac:dyDescent="0.25">
      <c r="B343" s="71"/>
      <c r="D343" s="57"/>
      <c r="F343" s="57"/>
    </row>
    <row r="344" spans="2:10" x14ac:dyDescent="0.25">
      <c r="B344" s="71"/>
      <c r="D344" s="57"/>
      <c r="F344" s="57"/>
    </row>
    <row r="345" spans="2:10" x14ac:dyDescent="0.25">
      <c r="B345" s="71"/>
      <c r="D345" s="57"/>
      <c r="F345" s="57"/>
    </row>
    <row r="346" spans="2:10" x14ac:dyDescent="0.25">
      <c r="B346" s="71"/>
      <c r="D346" s="57"/>
      <c r="F346" s="57"/>
    </row>
    <row r="347" spans="2:10" x14ac:dyDescent="0.25">
      <c r="B347" s="71"/>
      <c r="D347" s="57"/>
      <c r="F347" s="57"/>
    </row>
    <row r="348" spans="2:10" x14ac:dyDescent="0.25">
      <c r="B348" s="39"/>
      <c r="D348" s="37" t="str">
        <f>D336&amp;" lag - Dobbel Serie"</f>
        <v>6 lag - Dobbel Serie</v>
      </c>
      <c r="F348" s="37" t="str">
        <f>F336&amp;" lag - Dobbel Serie"</f>
        <v>8 lag - Dobbel Serie</v>
      </c>
    </row>
    <row r="349" spans="2:10" x14ac:dyDescent="0.25">
      <c r="B349" s="39"/>
      <c r="D349" s="132" t="s">
        <v>443</v>
      </c>
      <c r="F349" s="132" t="s">
        <v>79</v>
      </c>
    </row>
    <row r="350" spans="2:10" s="35" customFormat="1" x14ac:dyDescent="0.25">
      <c r="B350" s="39"/>
      <c r="D350" s="39"/>
      <c r="F350" s="39"/>
    </row>
    <row r="351" spans="2:10" s="35" customFormat="1" ht="15" customHeight="1" x14ac:dyDescent="0.25">
      <c r="B351" s="84"/>
      <c r="C351" s="39"/>
      <c r="D351" s="84"/>
      <c r="E351" s="39"/>
      <c r="F351" s="84"/>
      <c r="G351" s="39"/>
      <c r="H351" s="84"/>
      <c r="J351" s="84"/>
    </row>
    <row r="352" spans="2:10" s="35" customFormat="1" ht="15" customHeight="1" x14ac:dyDescent="0.25">
      <c r="B352" s="86"/>
      <c r="C352" s="87"/>
      <c r="D352" s="86"/>
      <c r="F352" s="84"/>
      <c r="H352" s="84"/>
      <c r="J352" s="84"/>
    </row>
    <row r="353" spans="1:16" s="35" customFormat="1" ht="15" customHeight="1" x14ac:dyDescent="0.25">
      <c r="B353" s="86">
        <v>8</v>
      </c>
      <c r="C353" s="87"/>
      <c r="D353" s="86">
        <v>7</v>
      </c>
      <c r="F353" s="84"/>
      <c r="H353" s="84"/>
      <c r="J353" s="84"/>
    </row>
    <row r="354" spans="1:16" s="35" customFormat="1" ht="15" customHeight="1" x14ac:dyDescent="0.25">
      <c r="B354" s="194" t="s">
        <v>106</v>
      </c>
      <c r="C354" s="26"/>
      <c r="D354" s="194" t="s">
        <v>105</v>
      </c>
      <c r="F354" s="84"/>
      <c r="H354" s="84"/>
      <c r="J354" s="84"/>
    </row>
    <row r="355" spans="1:16" s="35" customFormat="1" ht="15" customHeight="1" x14ac:dyDescent="0.25">
      <c r="B355" s="216" t="s">
        <v>166</v>
      </c>
      <c r="C355" s="26"/>
      <c r="D355" s="159" t="s">
        <v>296</v>
      </c>
      <c r="F355" s="84"/>
      <c r="H355" s="84"/>
      <c r="J355" s="84"/>
    </row>
    <row r="356" spans="1:16" s="35" customFormat="1" ht="15" customHeight="1" x14ac:dyDescent="0.25">
      <c r="B356" s="159" t="s">
        <v>137</v>
      </c>
      <c r="C356" s="26"/>
      <c r="D356" s="159" t="s">
        <v>128</v>
      </c>
      <c r="F356" s="84"/>
      <c r="H356" s="84"/>
      <c r="J356" s="84"/>
    </row>
    <row r="357" spans="1:16" s="35" customFormat="1" ht="15" customHeight="1" x14ac:dyDescent="0.25">
      <c r="B357" s="159" t="s">
        <v>307</v>
      </c>
      <c r="C357" s="26"/>
      <c r="D357" s="159" t="s">
        <v>211</v>
      </c>
      <c r="F357" s="84"/>
      <c r="H357" s="84"/>
      <c r="J357" s="84"/>
    </row>
    <row r="358" spans="1:16" s="35" customFormat="1" ht="15" customHeight="1" x14ac:dyDescent="0.25">
      <c r="B358" s="159" t="s">
        <v>141</v>
      </c>
      <c r="C358" s="26"/>
      <c r="D358" s="159" t="s">
        <v>276</v>
      </c>
      <c r="F358" s="84"/>
      <c r="H358" s="84"/>
      <c r="J358" s="84"/>
    </row>
    <row r="359" spans="1:16" s="35" customFormat="1" ht="15" customHeight="1" x14ac:dyDescent="0.25">
      <c r="B359" s="159" t="s">
        <v>185</v>
      </c>
      <c r="C359" s="26"/>
      <c r="D359" s="159" t="s">
        <v>145</v>
      </c>
      <c r="F359" s="84"/>
      <c r="H359" s="84"/>
      <c r="J359" s="84"/>
    </row>
    <row r="360" spans="1:16" s="35" customFormat="1" ht="15" customHeight="1" x14ac:dyDescent="0.25">
      <c r="B360" s="216" t="s">
        <v>139</v>
      </c>
      <c r="C360" s="26"/>
      <c r="D360" s="159" t="s">
        <v>204</v>
      </c>
      <c r="F360" s="84"/>
      <c r="H360" s="84"/>
      <c r="J360" s="84"/>
    </row>
    <row r="361" spans="1:16" s="35" customFormat="1" ht="15" customHeight="1" x14ac:dyDescent="0.25">
      <c r="B361" s="159" t="s">
        <v>292</v>
      </c>
      <c r="C361" s="26"/>
      <c r="D361" s="159" t="s">
        <v>209</v>
      </c>
      <c r="F361" s="84"/>
      <c r="H361" s="84"/>
      <c r="J361" s="84"/>
    </row>
    <row r="362" spans="1:16" s="35" customFormat="1" ht="15" customHeight="1" x14ac:dyDescent="0.25">
      <c r="B362" s="216" t="s">
        <v>445</v>
      </c>
      <c r="C362" s="26"/>
      <c r="D362" s="62"/>
      <c r="F362" s="84"/>
      <c r="H362" s="84"/>
      <c r="J362" s="84"/>
    </row>
    <row r="363" spans="1:16" s="35" customFormat="1" ht="15" customHeight="1" x14ac:dyDescent="0.25">
      <c r="B363" s="64" t="str">
        <f>B353&amp;" lag - trippel Serie"</f>
        <v>8 lag - trippel Serie</v>
      </c>
      <c r="C363" s="26"/>
      <c r="D363" s="64" t="str">
        <f>D353&amp;" lag - Trippel Serie"</f>
        <v>7 lag - Trippel Serie</v>
      </c>
      <c r="F363" s="84"/>
      <c r="H363" s="84"/>
      <c r="J363" s="84"/>
    </row>
    <row r="364" spans="1:16" s="35" customFormat="1" ht="15" customHeight="1" x14ac:dyDescent="0.25">
      <c r="B364" s="196" t="s">
        <v>446</v>
      </c>
      <c r="C364" s="26"/>
      <c r="D364" s="196" t="s">
        <v>107</v>
      </c>
      <c r="F364" s="84"/>
      <c r="H364" s="84"/>
      <c r="J364" s="84"/>
    </row>
    <row r="365" spans="1:16" ht="15" customHeight="1" x14ac:dyDescent="0.25">
      <c r="L365" s="75"/>
    </row>
    <row r="367" spans="1:16" ht="21" x14ac:dyDescent="0.35">
      <c r="A367" s="23"/>
      <c r="B367" s="24" t="s">
        <v>44</v>
      </c>
      <c r="C367" s="23"/>
      <c r="D367" s="23"/>
      <c r="E367" s="23"/>
      <c r="F367" s="24" t="s">
        <v>45</v>
      </c>
      <c r="G367" s="23"/>
      <c r="H367" s="23"/>
      <c r="I367" s="23"/>
      <c r="J367" s="23"/>
      <c r="K367" s="23"/>
      <c r="L367" s="24" t="s">
        <v>46</v>
      </c>
      <c r="M367" s="23"/>
      <c r="N367" s="6">
        <f>B369+F369+H369+L369</f>
        <v>26</v>
      </c>
      <c r="O367" s="25" t="s">
        <v>108</v>
      </c>
      <c r="P367" s="23"/>
    </row>
    <row r="368" spans="1:16" x14ac:dyDescent="0.25">
      <c r="N368" s="59"/>
      <c r="P368" s="59"/>
    </row>
    <row r="369" spans="2:14" x14ac:dyDescent="0.25">
      <c r="B369" s="27">
        <f>COUNTA(B371:B380)</f>
        <v>8</v>
      </c>
      <c r="F369" s="175">
        <f>COUNTA(F371:F378)</f>
        <v>8</v>
      </c>
      <c r="H369" s="27">
        <f>COUNTA(H371:H376)</f>
        <v>0</v>
      </c>
      <c r="L369" s="27">
        <f>COUNTA(L371:L381)</f>
        <v>10</v>
      </c>
    </row>
    <row r="370" spans="2:14" x14ac:dyDescent="0.25">
      <c r="B370" s="9" t="s">
        <v>324</v>
      </c>
      <c r="F370" s="9" t="s">
        <v>48</v>
      </c>
      <c r="H370" s="28" t="s">
        <v>50</v>
      </c>
      <c r="L370" s="28" t="s">
        <v>49</v>
      </c>
    </row>
    <row r="371" spans="2:14" x14ac:dyDescent="0.25">
      <c r="B371" s="130" t="s">
        <v>123</v>
      </c>
      <c r="F371" s="18" t="s">
        <v>136</v>
      </c>
      <c r="H371" s="54"/>
      <c r="L371" s="130" t="s">
        <v>133</v>
      </c>
    </row>
    <row r="372" spans="2:14" x14ac:dyDescent="0.25">
      <c r="B372" s="130" t="s">
        <v>125</v>
      </c>
      <c r="F372" s="18" t="s">
        <v>252</v>
      </c>
      <c r="H372" s="21"/>
      <c r="L372" s="1" t="s">
        <v>421</v>
      </c>
    </row>
    <row r="373" spans="2:14" x14ac:dyDescent="0.25">
      <c r="B373" s="130" t="s">
        <v>136</v>
      </c>
      <c r="F373" s="18" t="s">
        <v>253</v>
      </c>
      <c r="H373" s="54"/>
      <c r="L373" s="1" t="s">
        <v>420</v>
      </c>
    </row>
    <row r="374" spans="2:14" x14ac:dyDescent="0.25">
      <c r="B374" s="130" t="s">
        <v>201</v>
      </c>
      <c r="F374" s="18" t="s">
        <v>134</v>
      </c>
      <c r="H374" s="54"/>
      <c r="L374" s="130" t="s">
        <v>327</v>
      </c>
    </row>
    <row r="375" spans="2:14" x14ac:dyDescent="0.25">
      <c r="B375" s="130" t="s">
        <v>134</v>
      </c>
      <c r="D375" s="59"/>
      <c r="F375" s="18" t="s">
        <v>268</v>
      </c>
      <c r="H375" s="54"/>
      <c r="L375" s="130" t="s">
        <v>129</v>
      </c>
      <c r="N375" s="2"/>
    </row>
    <row r="376" spans="2:14" x14ac:dyDescent="0.25">
      <c r="B376" s="130" t="s">
        <v>276</v>
      </c>
      <c r="D376" s="2"/>
      <c r="F376" s="18" t="s">
        <v>128</v>
      </c>
      <c r="H376" s="54"/>
      <c r="L376" s="130" t="s">
        <v>147</v>
      </c>
    </row>
    <row r="377" spans="2:14" x14ac:dyDescent="0.25">
      <c r="B377" s="130" t="s">
        <v>447</v>
      </c>
      <c r="F377" s="18" t="s">
        <v>408</v>
      </c>
      <c r="H377" s="54"/>
      <c r="L377" s="130" t="s">
        <v>448</v>
      </c>
    </row>
    <row r="378" spans="2:14" x14ac:dyDescent="0.25">
      <c r="B378" s="130" t="s">
        <v>325</v>
      </c>
      <c r="F378" s="18" t="s">
        <v>313</v>
      </c>
      <c r="H378" s="54"/>
      <c r="L378" s="130" t="s">
        <v>485</v>
      </c>
    </row>
    <row r="379" spans="2:14" x14ac:dyDescent="0.25">
      <c r="B379" s="62"/>
      <c r="F379" s="1" t="s">
        <v>150</v>
      </c>
      <c r="H379" s="54"/>
      <c r="L379" s="130" t="s">
        <v>209</v>
      </c>
    </row>
    <row r="380" spans="2:14" x14ac:dyDescent="0.25">
      <c r="B380" s="62"/>
      <c r="F380" s="32"/>
      <c r="H380" s="54"/>
      <c r="L380" s="261" t="s">
        <v>499</v>
      </c>
    </row>
    <row r="381" spans="2:14" x14ac:dyDescent="0.25">
      <c r="B381" s="70"/>
      <c r="F381" s="32"/>
      <c r="H381" s="54"/>
      <c r="L381" s="70"/>
    </row>
    <row r="382" spans="2:14" x14ac:dyDescent="0.25">
      <c r="B382" s="30" t="str">
        <f>B369&amp;" lag - Dobbel Serie"</f>
        <v>8 lag - Dobbel Serie</v>
      </c>
      <c r="F382" s="10" t="str">
        <f>F369&amp;" lag - Enkel Serie"</f>
        <v>8 lag - Enkel Serie</v>
      </c>
      <c r="H382" s="30" t="s">
        <v>30</v>
      </c>
      <c r="L382" s="30" t="str">
        <f>L369&amp;" lag - Dobbel Serie"</f>
        <v>10 lag - Dobbel Serie</v>
      </c>
    </row>
    <row r="383" spans="2:14" x14ac:dyDescent="0.25">
      <c r="B383" s="88" t="str">
        <f>(B369-1)*2&amp;" Kamper"</f>
        <v>14 Kamper</v>
      </c>
      <c r="F383" s="16" t="str">
        <f>(F369-1)*1&amp;" Kamper"</f>
        <v>7 Kamper</v>
      </c>
      <c r="H383" s="88" t="s">
        <v>51</v>
      </c>
      <c r="L383" s="88" t="str">
        <f>(L369-1)*2&amp;" Kamper"</f>
        <v>18 Kamper</v>
      </c>
    </row>
    <row r="387" spans="2:16" ht="21" x14ac:dyDescent="0.35">
      <c r="B387" s="5" t="s">
        <v>121</v>
      </c>
      <c r="C387" s="24"/>
      <c r="D387" s="24"/>
      <c r="E387" s="24"/>
      <c r="F387" s="24"/>
      <c r="G387" s="24"/>
      <c r="H387" s="24"/>
      <c r="I387" s="24"/>
      <c r="J387" s="24"/>
      <c r="K387" s="24"/>
      <c r="L387" s="24"/>
      <c r="M387" s="24"/>
      <c r="N387" s="24"/>
      <c r="O387" s="24"/>
      <c r="P387" s="24"/>
    </row>
    <row r="389" spans="2:16" x14ac:dyDescent="0.25">
      <c r="B389" s="8">
        <f>COUNTA(B391:B397)</f>
        <v>6</v>
      </c>
    </row>
    <row r="390" spans="2:16" x14ac:dyDescent="0.25">
      <c r="B390" s="139" t="s">
        <v>226</v>
      </c>
    </row>
    <row r="391" spans="2:16" x14ac:dyDescent="0.25">
      <c r="B391" s="130" t="s">
        <v>136</v>
      </c>
    </row>
    <row r="392" spans="2:16" x14ac:dyDescent="0.25">
      <c r="B392" s="130" t="s">
        <v>128</v>
      </c>
    </row>
    <row r="393" spans="2:16" x14ac:dyDescent="0.25">
      <c r="B393" s="130" t="s">
        <v>141</v>
      </c>
    </row>
    <row r="394" spans="2:16" x14ac:dyDescent="0.25">
      <c r="B394" s="130" t="s">
        <v>151</v>
      </c>
    </row>
    <row r="395" spans="2:16" x14ac:dyDescent="0.25">
      <c r="B395" s="130" t="s">
        <v>129</v>
      </c>
    </row>
    <row r="396" spans="2:16" x14ac:dyDescent="0.25">
      <c r="B396" s="130" t="s">
        <v>150</v>
      </c>
    </row>
    <row r="397" spans="2:16" x14ac:dyDescent="0.25">
      <c r="B397" s="1"/>
    </row>
    <row r="398" spans="2:16" x14ac:dyDescent="0.25">
      <c r="B398" s="141" t="str">
        <f>B389&amp;" lag - Trippel Serie"</f>
        <v>6 lag - Trippel Serie</v>
      </c>
    </row>
    <row r="399" spans="2:16" x14ac:dyDescent="0.25">
      <c r="B399" s="142" t="str">
        <f>(B389-1)*3&amp;" Kamper"</f>
        <v>15 Kamper</v>
      </c>
    </row>
  </sheetData>
  <sortState xmlns:xlrd2="http://schemas.microsoft.com/office/spreadsheetml/2017/richdata2" ref="B391:B396">
    <sortCondition ref="B391"/>
  </sortState>
  <phoneticPr fontId="8" type="noConversion"/>
  <pageMargins left="0.7" right="0.7" top="0.75" bottom="0.75" header="0.3" footer="0.3"/>
  <pageSetup paperSize="9" scale="50" fitToHeight="7" orientation="landscape" r:id="rId1"/>
  <headerFooter>
    <oddHeader>&amp;LJenter&amp;CPuljeoppsett Sesongen 2016/2017_x000D_Høringsforslag - frist 22.mai for innspill&amp;RNHF Region Vest</oddHeader>
    <oddFooter>&amp;L13.mai 2016&amp;R&amp;P av &amp;N</oddFooter>
  </headerFooter>
  <rowBreaks count="7" manualBreakCount="7">
    <brk id="64" max="16383" man="1"/>
    <brk id="126" max="16383" man="1"/>
    <brk id="164" max="16383" man="1"/>
    <brk id="214" max="16383" man="1"/>
    <brk id="267" max="16383" man="1"/>
    <brk id="318" max="16383" man="1"/>
    <brk id="365" max="16383" man="1"/>
  </rowBreaks>
  <colBreaks count="1" manualBreakCount="1">
    <brk id="16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B214"/>
  <sheetViews>
    <sheetView topLeftCell="A52" zoomScale="80" zoomScaleNormal="80" workbookViewId="0">
      <selection activeCell="H78" sqref="H78"/>
    </sheetView>
  </sheetViews>
  <sheetFormatPr baseColWidth="10" defaultColWidth="11.42578125" defaultRowHeight="15" x14ac:dyDescent="0.25"/>
  <cols>
    <col min="1" max="1" width="23.140625" style="92" bestFit="1" customWidth="1"/>
    <col min="2" max="2" width="21.5703125" style="92" bestFit="1" customWidth="1"/>
    <col min="3" max="3" width="23.140625" style="92" bestFit="1" customWidth="1"/>
    <col min="4" max="4" width="21" style="92" bestFit="1" customWidth="1"/>
    <col min="5" max="5" width="23.140625" style="92" bestFit="1" customWidth="1"/>
    <col min="6" max="6" width="21.5703125" style="92" bestFit="1" customWidth="1"/>
    <col min="7" max="7" width="4.85546875" style="92" bestFit="1" customWidth="1"/>
    <col min="8" max="8" width="21.5703125" style="92" bestFit="1" customWidth="1"/>
    <col min="9" max="9" width="23.140625" style="92" bestFit="1" customWidth="1"/>
    <col min="10" max="10" width="22.42578125" style="92" bestFit="1" customWidth="1"/>
    <col min="11" max="11" width="3.7109375" style="92" customWidth="1"/>
    <col min="12" max="12" width="20.5703125" style="92" bestFit="1" customWidth="1"/>
    <col min="13" max="13" width="2.28515625" style="92" bestFit="1" customWidth="1"/>
    <col min="14" max="14" width="26" style="92" bestFit="1" customWidth="1"/>
    <col min="15" max="15" width="3.5703125" style="92" customWidth="1"/>
    <col min="16" max="16" width="17.7109375" style="92" bestFit="1" customWidth="1"/>
    <col min="17" max="17" width="28.42578125" style="92" customWidth="1"/>
    <col min="18" max="18" width="20.5703125" style="92" bestFit="1" customWidth="1"/>
    <col min="19" max="19" width="11.42578125" style="92"/>
    <col min="20" max="20" width="19.42578125" style="92" bestFit="1" customWidth="1"/>
    <col min="21" max="21" width="11.42578125" style="92"/>
    <col min="22" max="22" width="12.42578125" style="92" bestFit="1" customWidth="1"/>
    <col min="23" max="23" width="11.42578125" style="92"/>
    <col min="24" max="24" width="21.42578125" style="92" bestFit="1" customWidth="1"/>
    <col min="25" max="25" width="11.42578125" style="92"/>
    <col min="26" max="26" width="18.7109375" style="92" bestFit="1" customWidth="1"/>
    <col min="27" max="27" width="11.42578125" style="92"/>
    <col min="28" max="28" width="18.7109375" style="92" bestFit="1" customWidth="1"/>
    <col min="29" max="16384" width="11.42578125" style="92"/>
  </cols>
  <sheetData>
    <row r="1" spans="1:14" x14ac:dyDescent="0.25">
      <c r="A1" s="20"/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</row>
    <row r="2" spans="1:14" ht="21" x14ac:dyDescent="0.35">
      <c r="A2" s="5" t="s">
        <v>52</v>
      </c>
      <c r="B2" s="174"/>
      <c r="C2" s="6">
        <f>SUM(A4:L4)</f>
        <v>57</v>
      </c>
      <c r="D2" s="6" t="s">
        <v>1</v>
      </c>
      <c r="E2" s="174"/>
      <c r="F2" s="174"/>
      <c r="G2" s="174"/>
      <c r="H2" s="174"/>
      <c r="I2" s="174"/>
      <c r="J2" s="174"/>
      <c r="K2" s="174"/>
      <c r="L2" s="174"/>
      <c r="M2" s="174"/>
      <c r="N2" s="89"/>
    </row>
    <row r="3" spans="1:14" s="93" customFormat="1" x14ac:dyDescent="0.25">
      <c r="A3" s="230"/>
      <c r="B3" s="188"/>
      <c r="C3" s="188"/>
      <c r="D3" s="188"/>
      <c r="E3" s="188"/>
      <c r="F3" s="188"/>
      <c r="G3" s="188"/>
      <c r="H3" s="188"/>
      <c r="I3" s="188"/>
      <c r="J3" s="188"/>
      <c r="K3" s="188"/>
      <c r="L3" s="188"/>
      <c r="M3" s="188"/>
    </row>
    <row r="4" spans="1:14" x14ac:dyDescent="0.25">
      <c r="A4" s="175">
        <f>COUNTA(A6:A27)</f>
        <v>17</v>
      </c>
      <c r="B4" s="20"/>
      <c r="C4" s="175">
        <f>COUNTA(C6:C27)</f>
        <v>10</v>
      </c>
      <c r="D4" s="20"/>
      <c r="E4" s="175">
        <f>COUNTA(E6:E27)</f>
        <v>12</v>
      </c>
      <c r="F4" s="20"/>
      <c r="G4" s="20"/>
      <c r="H4" s="20"/>
      <c r="I4" s="175">
        <f>COUNTA(I6:I26)</f>
        <v>18</v>
      </c>
      <c r="J4" s="20"/>
      <c r="K4"/>
      <c r="L4" s="20"/>
      <c r="M4" s="20"/>
    </row>
    <row r="5" spans="1:14" x14ac:dyDescent="0.25">
      <c r="A5" s="191" t="s">
        <v>53</v>
      </c>
      <c r="B5" s="20"/>
      <c r="C5" s="191" t="s">
        <v>472</v>
      </c>
      <c r="D5" s="20"/>
      <c r="E5" s="139" t="s">
        <v>54</v>
      </c>
      <c r="F5" s="20"/>
      <c r="G5" s="20"/>
      <c r="H5" s="20"/>
      <c r="I5" s="191" t="s">
        <v>109</v>
      </c>
      <c r="J5" s="20"/>
      <c r="K5"/>
      <c r="L5" s="20"/>
      <c r="M5" s="20"/>
    </row>
    <row r="6" spans="1:14" x14ac:dyDescent="0.25">
      <c r="A6" s="176" t="s">
        <v>123</v>
      </c>
      <c r="B6" s="20"/>
      <c r="C6" s="176" t="s">
        <v>133</v>
      </c>
      <c r="D6" s="20"/>
      <c r="E6" s="176" t="s">
        <v>138</v>
      </c>
      <c r="F6" s="20"/>
      <c r="G6" s="20"/>
      <c r="H6" s="20"/>
      <c r="I6" s="7" t="s">
        <v>227</v>
      </c>
      <c r="J6" s="20"/>
      <c r="K6"/>
      <c r="L6" s="20"/>
      <c r="M6" s="20"/>
    </row>
    <row r="7" spans="1:14" x14ac:dyDescent="0.25">
      <c r="A7" s="176" t="s">
        <v>135</v>
      </c>
      <c r="B7" s="20"/>
      <c r="C7" s="176" t="s">
        <v>137</v>
      </c>
      <c r="D7" s="20"/>
      <c r="E7" s="176" t="s">
        <v>186</v>
      </c>
      <c r="F7" s="20"/>
      <c r="G7" s="20"/>
      <c r="H7" s="20"/>
      <c r="I7" s="7" t="s">
        <v>228</v>
      </c>
      <c r="J7" s="20"/>
      <c r="K7"/>
      <c r="L7" s="20"/>
      <c r="M7" s="20"/>
    </row>
    <row r="8" spans="1:14" x14ac:dyDescent="0.25">
      <c r="A8" s="176" t="s">
        <v>125</v>
      </c>
      <c r="B8" s="20"/>
      <c r="C8" s="176" t="s">
        <v>288</v>
      </c>
      <c r="D8" s="20"/>
      <c r="E8" s="176" t="s">
        <v>275</v>
      </c>
      <c r="F8" s="20"/>
      <c r="G8" s="20"/>
      <c r="H8" s="20"/>
      <c r="I8" s="7" t="s">
        <v>229</v>
      </c>
      <c r="J8" s="20"/>
      <c r="K8"/>
      <c r="L8" s="20"/>
      <c r="M8" s="20"/>
    </row>
    <row r="9" spans="1:14" x14ac:dyDescent="0.25">
      <c r="A9" s="176" t="s">
        <v>301</v>
      </c>
      <c r="B9" s="20"/>
      <c r="C9" s="176" t="s">
        <v>136</v>
      </c>
      <c r="D9" s="20"/>
      <c r="E9" s="176" t="s">
        <v>140</v>
      </c>
      <c r="F9" s="20"/>
      <c r="G9" s="20"/>
      <c r="H9" s="20"/>
      <c r="I9" s="7" t="s">
        <v>230</v>
      </c>
      <c r="J9" s="20"/>
      <c r="K9"/>
      <c r="L9" s="20"/>
      <c r="M9" s="20"/>
    </row>
    <row r="10" spans="1:14" x14ac:dyDescent="0.25">
      <c r="A10" s="176" t="s">
        <v>138</v>
      </c>
      <c r="B10" s="20"/>
      <c r="C10" s="176" t="s">
        <v>201</v>
      </c>
      <c r="D10" s="20"/>
      <c r="E10" s="176" t="s">
        <v>473</v>
      </c>
      <c r="F10" s="20"/>
      <c r="G10" s="20"/>
      <c r="H10" s="20"/>
      <c r="I10" s="7" t="s">
        <v>231</v>
      </c>
      <c r="J10" s="20"/>
      <c r="K10"/>
      <c r="L10" s="20"/>
      <c r="M10" s="20"/>
    </row>
    <row r="11" spans="1:14" x14ac:dyDescent="0.25">
      <c r="A11" s="176" t="s">
        <v>134</v>
      </c>
      <c r="B11" s="20"/>
      <c r="C11" s="176" t="s">
        <v>127</v>
      </c>
      <c r="D11" s="20"/>
      <c r="E11" s="176" t="s">
        <v>474</v>
      </c>
      <c r="F11" s="20"/>
      <c r="G11" s="20"/>
      <c r="H11" s="20"/>
      <c r="I11" s="7" t="s">
        <v>232</v>
      </c>
      <c r="J11" s="20"/>
      <c r="K11"/>
      <c r="L11" s="20"/>
      <c r="M11" s="20"/>
    </row>
    <row r="12" spans="1:14" x14ac:dyDescent="0.25">
      <c r="A12" s="176" t="s">
        <v>178</v>
      </c>
      <c r="B12" s="20"/>
      <c r="C12" s="176" t="s">
        <v>139</v>
      </c>
      <c r="D12" s="20"/>
      <c r="E12" s="176" t="s">
        <v>143</v>
      </c>
      <c r="F12" s="20"/>
      <c r="G12" s="20"/>
      <c r="H12" s="20"/>
      <c r="I12" s="7" t="s">
        <v>233</v>
      </c>
      <c r="J12" s="20"/>
      <c r="K12"/>
      <c r="L12" s="20"/>
      <c r="M12" s="20"/>
    </row>
    <row r="13" spans="1:14" x14ac:dyDescent="0.25">
      <c r="A13" s="176" t="s">
        <v>199</v>
      </c>
      <c r="B13" s="20"/>
      <c r="C13" s="176" t="s">
        <v>207</v>
      </c>
      <c r="D13" s="20"/>
      <c r="E13" s="176" t="s">
        <v>191</v>
      </c>
      <c r="F13" s="20"/>
      <c r="G13" s="20"/>
      <c r="H13" s="20"/>
      <c r="I13" s="7" t="s">
        <v>234</v>
      </c>
      <c r="J13" s="20"/>
      <c r="K13"/>
      <c r="L13" s="20"/>
      <c r="M13" s="20"/>
    </row>
    <row r="14" spans="1:14" x14ac:dyDescent="0.25">
      <c r="A14" s="176" t="s">
        <v>167</v>
      </c>
      <c r="B14" s="20"/>
      <c r="C14" s="176" t="s">
        <v>292</v>
      </c>
      <c r="D14" s="20"/>
      <c r="E14" s="176" t="s">
        <v>494</v>
      </c>
      <c r="F14" s="20"/>
      <c r="G14" s="20"/>
      <c r="H14" s="20"/>
      <c r="I14" s="7" t="s">
        <v>235</v>
      </c>
      <c r="J14" s="20"/>
      <c r="K14"/>
      <c r="L14" s="20"/>
      <c r="M14" s="20"/>
    </row>
    <row r="15" spans="1:14" x14ac:dyDescent="0.25">
      <c r="A15" s="176" t="s">
        <v>225</v>
      </c>
      <c r="B15" s="20"/>
      <c r="C15" s="176" t="s">
        <v>475</v>
      </c>
      <c r="D15" s="20"/>
      <c r="E15" s="176" t="s">
        <v>306</v>
      </c>
      <c r="F15" s="20"/>
      <c r="G15" s="20"/>
      <c r="H15" s="20"/>
      <c r="I15" s="7" t="s">
        <v>236</v>
      </c>
      <c r="J15" s="20"/>
      <c r="K15"/>
      <c r="L15" s="20"/>
      <c r="M15" s="20"/>
    </row>
    <row r="16" spans="1:14" x14ac:dyDescent="0.25">
      <c r="A16" s="176" t="s">
        <v>151</v>
      </c>
      <c r="B16" s="20"/>
      <c r="C16" s="177"/>
      <c r="D16" s="20"/>
      <c r="E16" s="176" t="s">
        <v>376</v>
      </c>
      <c r="F16" s="20"/>
      <c r="G16" s="20"/>
      <c r="H16" s="20"/>
      <c r="I16" s="7" t="s">
        <v>237</v>
      </c>
      <c r="J16" s="20"/>
      <c r="K16"/>
      <c r="L16" s="20"/>
      <c r="M16" s="20"/>
    </row>
    <row r="17" spans="1:13" x14ac:dyDescent="0.25">
      <c r="A17" s="176" t="s">
        <v>129</v>
      </c>
      <c r="B17" s="231"/>
      <c r="C17" s="177"/>
      <c r="D17" s="20"/>
      <c r="E17" s="176" t="s">
        <v>287</v>
      </c>
      <c r="F17" s="20"/>
      <c r="G17" s="20"/>
      <c r="H17" s="20"/>
      <c r="I17" s="7" t="s">
        <v>238</v>
      </c>
      <c r="J17" s="20"/>
      <c r="K17"/>
      <c r="L17" s="20"/>
      <c r="M17" s="20"/>
    </row>
    <row r="18" spans="1:13" x14ac:dyDescent="0.25">
      <c r="A18" s="176" t="s">
        <v>144</v>
      </c>
      <c r="B18" s="231"/>
      <c r="C18" s="177"/>
      <c r="D18" s="20"/>
      <c r="E18" s="177"/>
      <c r="F18" s="20"/>
      <c r="G18" s="20"/>
      <c r="H18" s="20"/>
      <c r="I18" s="7" t="s">
        <v>239</v>
      </c>
      <c r="J18" s="20"/>
      <c r="K18"/>
      <c r="L18" s="20"/>
      <c r="M18" s="20"/>
    </row>
    <row r="19" spans="1:13" x14ac:dyDescent="0.25">
      <c r="A19" s="176" t="s">
        <v>189</v>
      </c>
      <c r="B19" s="231"/>
      <c r="C19" s="177"/>
      <c r="D19" s="20"/>
      <c r="E19" s="177"/>
      <c r="F19" s="20"/>
      <c r="G19" s="20"/>
      <c r="H19" s="20"/>
      <c r="I19" s="7" t="s">
        <v>240</v>
      </c>
      <c r="J19" s="20"/>
      <c r="K19"/>
      <c r="L19" s="20"/>
      <c r="M19" s="20"/>
    </row>
    <row r="20" spans="1:13" x14ac:dyDescent="0.25">
      <c r="A20" s="176" t="s">
        <v>179</v>
      </c>
      <c r="B20" s="231"/>
      <c r="C20" s="177"/>
      <c r="D20" s="20"/>
      <c r="E20" s="177"/>
      <c r="F20" s="20"/>
      <c r="G20" s="20"/>
      <c r="H20" s="20"/>
      <c r="I20" s="7" t="s">
        <v>241</v>
      </c>
      <c r="J20" s="20"/>
      <c r="K20"/>
      <c r="L20" s="20"/>
      <c r="M20" s="20"/>
    </row>
    <row r="21" spans="1:13" x14ac:dyDescent="0.25">
      <c r="A21" s="176" t="s">
        <v>497</v>
      </c>
      <c r="B21" s="231"/>
      <c r="C21" s="177"/>
      <c r="D21" s="20"/>
      <c r="E21" s="177"/>
      <c r="F21" s="20"/>
      <c r="G21" s="20"/>
      <c r="H21" s="20"/>
      <c r="I21" s="7" t="s">
        <v>245</v>
      </c>
      <c r="J21" s="20"/>
      <c r="K21"/>
      <c r="L21" s="20"/>
      <c r="M21" s="20"/>
    </row>
    <row r="22" spans="1:13" x14ac:dyDescent="0.25">
      <c r="A22" s="176" t="s">
        <v>192</v>
      </c>
      <c r="B22" s="231"/>
      <c r="C22" s="177"/>
      <c r="D22" s="20"/>
      <c r="E22" s="177"/>
      <c r="F22" s="20"/>
      <c r="G22" s="20"/>
      <c r="H22" s="20"/>
      <c r="I22" s="7" t="s">
        <v>243</v>
      </c>
      <c r="J22" s="232"/>
      <c r="K22"/>
      <c r="L22" s="20"/>
      <c r="M22" s="20"/>
    </row>
    <row r="23" spans="1:13" x14ac:dyDescent="0.25">
      <c r="A23" s="177"/>
      <c r="B23" s="231"/>
      <c r="C23" s="177"/>
      <c r="D23" s="20"/>
      <c r="E23" s="177"/>
      <c r="F23" s="20"/>
      <c r="G23" s="20"/>
      <c r="H23" s="20"/>
      <c r="I23" s="7" t="s">
        <v>244</v>
      </c>
      <c r="J23" s="20"/>
      <c r="K23"/>
      <c r="L23" s="20"/>
      <c r="M23" s="20"/>
    </row>
    <row r="24" spans="1:13" x14ac:dyDescent="0.25">
      <c r="A24" s="177"/>
      <c r="B24" s="231"/>
      <c r="C24" s="177"/>
      <c r="D24" s="20"/>
      <c r="E24" s="177"/>
      <c r="F24" s="20"/>
      <c r="G24" s="20"/>
      <c r="H24" s="20"/>
      <c r="I24" s="187"/>
      <c r="J24" s="20"/>
      <c r="K24"/>
      <c r="L24" s="20"/>
      <c r="M24" s="20"/>
    </row>
    <row r="25" spans="1:13" x14ac:dyDescent="0.25">
      <c r="A25" s="177"/>
      <c r="B25" s="231"/>
      <c r="C25" s="177"/>
      <c r="D25" s="20"/>
      <c r="E25" s="177"/>
      <c r="F25" s="20"/>
      <c r="G25" s="20"/>
      <c r="H25" s="20"/>
      <c r="I25" s="187"/>
      <c r="J25" s="20"/>
      <c r="K25"/>
      <c r="L25" s="20"/>
      <c r="M25" s="20"/>
    </row>
    <row r="26" spans="1:13" x14ac:dyDescent="0.25">
      <c r="A26" s="177"/>
      <c r="B26" s="231"/>
      <c r="C26" s="177"/>
      <c r="D26" s="20"/>
      <c r="E26" s="177"/>
      <c r="F26" s="20"/>
      <c r="G26" s="20"/>
      <c r="H26" s="20"/>
      <c r="I26" s="187"/>
      <c r="J26" s="20"/>
      <c r="K26"/>
      <c r="L26" s="20"/>
      <c r="M26" s="20"/>
    </row>
    <row r="27" spans="1:13" x14ac:dyDescent="0.25">
      <c r="A27" s="177"/>
      <c r="B27" s="231"/>
      <c r="C27" s="177"/>
      <c r="D27" s="20"/>
      <c r="E27" s="177"/>
      <c r="F27" s="20"/>
      <c r="G27" s="20"/>
      <c r="H27" s="20"/>
      <c r="I27" s="187"/>
      <c r="J27" s="20"/>
      <c r="K27"/>
      <c r="L27" s="20"/>
      <c r="M27" s="20"/>
    </row>
    <row r="28" spans="1:13" x14ac:dyDescent="0.25">
      <c r="A28" s="192" t="str">
        <f>A4&amp;" lag - aktivitetsserie"</f>
        <v>17 lag - aktivitetsserie</v>
      </c>
      <c r="B28" s="233"/>
      <c r="C28" s="192" t="str">
        <f>C4&amp;" lag - aktivitetsserie"</f>
        <v>10 lag - aktivitetsserie</v>
      </c>
      <c r="D28" s="20"/>
      <c r="E28" s="234" t="str">
        <f>E4&amp;" lag - aktivitetsserie"</f>
        <v>12 lag - aktivitetsserie</v>
      </c>
      <c r="F28" s="20"/>
      <c r="G28" s="20"/>
      <c r="H28" s="20"/>
      <c r="I28" s="10" t="s">
        <v>476</v>
      </c>
      <c r="J28" s="20"/>
      <c r="K28"/>
      <c r="L28" s="20"/>
      <c r="M28" s="20"/>
    </row>
    <row r="29" spans="1:13" x14ac:dyDescent="0.25">
      <c r="A29" s="192" t="s">
        <v>5</v>
      </c>
      <c r="B29" s="233"/>
      <c r="C29" s="192" t="s">
        <v>5</v>
      </c>
      <c r="D29" s="20"/>
      <c r="E29" s="234" t="s">
        <v>5</v>
      </c>
      <c r="F29" s="20"/>
      <c r="G29" s="20"/>
      <c r="H29" s="20"/>
      <c r="I29" s="11" t="s">
        <v>246</v>
      </c>
      <c r="J29" s="20"/>
      <c r="K29"/>
      <c r="L29" s="20"/>
      <c r="M29" s="20"/>
    </row>
    <row r="30" spans="1:13" x14ac:dyDescent="0.25">
      <c r="A30" s="20"/>
      <c r="B30" s="20"/>
      <c r="C30" s="20"/>
      <c r="D30" s="233"/>
      <c r="E30" s="20"/>
      <c r="F30" s="20"/>
      <c r="G30" s="20"/>
      <c r="H30" s="20"/>
      <c r="I30" s="20"/>
      <c r="J30" s="20"/>
      <c r="K30" s="20"/>
      <c r="L30" s="20"/>
      <c r="M30" s="20"/>
    </row>
    <row r="31" spans="1:13" x14ac:dyDescent="0.25">
      <c r="A31" s="20"/>
      <c r="B31" s="20"/>
      <c r="C31" s="20"/>
      <c r="D31" s="233"/>
      <c r="E31" s="20"/>
      <c r="F31" s="20"/>
      <c r="G31" s="20"/>
      <c r="H31" s="20"/>
      <c r="I31" s="20"/>
      <c r="J31" s="20"/>
      <c r="K31" s="20"/>
      <c r="L31" s="20"/>
      <c r="M31" s="20"/>
    </row>
    <row r="32" spans="1:13" x14ac:dyDescent="0.25">
      <c r="A32" s="103"/>
      <c r="B32" s="103"/>
      <c r="C32" s="36"/>
      <c r="D32" s="104"/>
      <c r="E32" s="20"/>
      <c r="F32" s="20"/>
      <c r="G32" s="20"/>
      <c r="H32" s="20"/>
      <c r="I32" s="20"/>
      <c r="J32" s="20"/>
      <c r="K32" s="20"/>
      <c r="L32" s="20"/>
      <c r="M32" s="20"/>
    </row>
    <row r="33" spans="1:14" ht="21" x14ac:dyDescent="0.35">
      <c r="A33" s="5" t="s">
        <v>55</v>
      </c>
      <c r="B33" s="174"/>
      <c r="C33" s="6">
        <f>SUM(A35:L35)</f>
        <v>50</v>
      </c>
      <c r="D33" s="6" t="s">
        <v>1</v>
      </c>
      <c r="E33" s="174"/>
      <c r="F33" s="174"/>
      <c r="G33" s="174"/>
      <c r="H33" s="174"/>
      <c r="I33" s="174"/>
      <c r="J33" s="174"/>
      <c r="K33" s="174"/>
      <c r="L33" s="174"/>
      <c r="M33" s="174"/>
      <c r="N33" s="89"/>
    </row>
    <row r="34" spans="1:14" x14ac:dyDescent="0.25">
      <c r="A34" s="231"/>
      <c r="B34" s="231"/>
      <c r="C34" s="20"/>
      <c r="D34" s="233"/>
      <c r="E34" s="20"/>
      <c r="F34" s="20"/>
      <c r="G34" s="20"/>
      <c r="H34" s="20"/>
      <c r="I34" s="20"/>
      <c r="J34" s="20"/>
      <c r="K34" s="20"/>
      <c r="L34" s="20"/>
      <c r="M34" s="20"/>
    </row>
    <row r="35" spans="1:14" x14ac:dyDescent="0.25">
      <c r="A35" s="175">
        <f>COUNTA(A37:A56)</f>
        <v>12</v>
      </c>
      <c r="B35" s="20"/>
      <c r="C35" s="175">
        <f>COUNTA(C37:C56)</f>
        <v>10</v>
      </c>
      <c r="D35" s="20"/>
      <c r="E35" s="175">
        <f>COUNTA(E37:E56)</f>
        <v>14</v>
      </c>
      <c r="F35" s="20"/>
      <c r="G35" s="20"/>
      <c r="H35" s="20"/>
      <c r="I35" s="175">
        <f>COUNTA(I37:I50)</f>
        <v>14</v>
      </c>
      <c r="J35" s="20"/>
      <c r="K35" s="20"/>
      <c r="L35" s="20"/>
      <c r="M35" s="20"/>
    </row>
    <row r="36" spans="1:14" x14ac:dyDescent="0.25">
      <c r="A36" s="191" t="s">
        <v>56</v>
      </c>
      <c r="B36" s="20"/>
      <c r="C36" s="191" t="s">
        <v>477</v>
      </c>
      <c r="D36" s="20"/>
      <c r="E36" s="139" t="s">
        <v>57</v>
      </c>
      <c r="F36" s="20"/>
      <c r="G36" s="20"/>
      <c r="H36" s="20"/>
      <c r="I36" s="191" t="s">
        <v>112</v>
      </c>
      <c r="J36" s="20"/>
      <c r="K36" s="20"/>
      <c r="L36" s="20"/>
      <c r="M36" s="20"/>
    </row>
    <row r="37" spans="1:14" x14ac:dyDescent="0.25">
      <c r="A37" s="186" t="s">
        <v>135</v>
      </c>
      <c r="B37" s="20"/>
      <c r="C37" s="186" t="s">
        <v>136</v>
      </c>
      <c r="D37" s="20"/>
      <c r="E37" s="186" t="s">
        <v>471</v>
      </c>
      <c r="F37" s="20"/>
      <c r="G37" s="20"/>
      <c r="H37" s="20"/>
      <c r="I37" s="157" t="s">
        <v>247</v>
      </c>
      <c r="J37" s="20"/>
      <c r="K37" s="20"/>
      <c r="L37" s="20"/>
      <c r="M37" s="20"/>
    </row>
    <row r="38" spans="1:14" x14ac:dyDescent="0.25">
      <c r="A38" s="186" t="s">
        <v>277</v>
      </c>
      <c r="B38" s="20"/>
      <c r="C38" s="186" t="s">
        <v>127</v>
      </c>
      <c r="D38" s="20"/>
      <c r="E38" s="186" t="s">
        <v>147</v>
      </c>
      <c r="F38" s="20"/>
      <c r="G38" s="20"/>
      <c r="H38" s="20"/>
      <c r="I38" s="157" t="s">
        <v>229</v>
      </c>
      <c r="J38" s="20"/>
      <c r="K38" s="20"/>
      <c r="L38" s="20"/>
      <c r="M38" s="20"/>
    </row>
    <row r="39" spans="1:14" x14ac:dyDescent="0.25">
      <c r="A39" s="186" t="s">
        <v>138</v>
      </c>
      <c r="B39" s="20"/>
      <c r="C39" s="186" t="s">
        <v>190</v>
      </c>
      <c r="D39" s="20"/>
      <c r="E39" s="186" t="s">
        <v>209</v>
      </c>
      <c r="F39" s="20"/>
      <c r="G39" s="20"/>
      <c r="H39" s="20"/>
      <c r="I39" s="157" t="s">
        <v>248</v>
      </c>
      <c r="J39" s="20"/>
      <c r="K39" s="20"/>
      <c r="L39" s="20"/>
      <c r="M39" s="20"/>
    </row>
    <row r="40" spans="1:14" x14ac:dyDescent="0.25">
      <c r="A40" s="186" t="s">
        <v>184</v>
      </c>
      <c r="B40" s="20"/>
      <c r="C40" s="186" t="s">
        <v>202</v>
      </c>
      <c r="D40" s="20"/>
      <c r="E40" s="186" t="s">
        <v>123</v>
      </c>
      <c r="F40" s="20"/>
      <c r="G40" s="20"/>
      <c r="H40" s="20"/>
      <c r="I40" s="157" t="s">
        <v>249</v>
      </c>
      <c r="J40" s="20"/>
      <c r="K40" s="20"/>
      <c r="L40" s="20"/>
      <c r="M40" s="20"/>
    </row>
    <row r="41" spans="1:14" x14ac:dyDescent="0.25">
      <c r="A41" s="186" t="s">
        <v>124</v>
      </c>
      <c r="B41" s="20"/>
      <c r="C41" s="186" t="s">
        <v>276</v>
      </c>
      <c r="D41" s="20"/>
      <c r="E41" s="186" t="s">
        <v>166</v>
      </c>
      <c r="F41" s="20"/>
      <c r="G41" s="20"/>
      <c r="H41" s="20"/>
      <c r="I41" s="157" t="s">
        <v>250</v>
      </c>
      <c r="J41" s="20"/>
      <c r="K41" s="20"/>
      <c r="L41" s="20"/>
      <c r="M41" s="20"/>
    </row>
    <row r="42" spans="1:14" x14ac:dyDescent="0.25">
      <c r="A42" s="186" t="s">
        <v>206</v>
      </c>
      <c r="B42" s="20"/>
      <c r="C42" s="186" t="s">
        <v>194</v>
      </c>
      <c r="D42" s="20"/>
      <c r="E42" s="186" t="s">
        <v>128</v>
      </c>
      <c r="F42" s="20"/>
      <c r="G42" s="20"/>
      <c r="H42" s="20"/>
      <c r="I42" s="157" t="s">
        <v>251</v>
      </c>
      <c r="J42" s="20"/>
      <c r="K42" s="20"/>
      <c r="L42" s="20"/>
      <c r="M42" s="20"/>
    </row>
    <row r="43" spans="1:14" x14ac:dyDescent="0.25">
      <c r="A43" s="186" t="s">
        <v>125</v>
      </c>
      <c r="B43" s="20"/>
      <c r="C43" s="186" t="s">
        <v>145</v>
      </c>
      <c r="D43" s="20"/>
      <c r="E43" s="186" t="s">
        <v>478</v>
      </c>
      <c r="F43" s="20"/>
      <c r="G43" s="20"/>
      <c r="H43" s="20"/>
      <c r="I43" s="157" t="s">
        <v>252</v>
      </c>
      <c r="J43" s="20"/>
      <c r="K43" s="20"/>
      <c r="L43" s="20"/>
      <c r="M43" s="20"/>
    </row>
    <row r="44" spans="1:14" x14ac:dyDescent="0.25">
      <c r="A44" s="186" t="s">
        <v>224</v>
      </c>
      <c r="B44" s="20"/>
      <c r="C44" s="186" t="s">
        <v>146</v>
      </c>
      <c r="D44" s="20"/>
      <c r="E44" s="186" t="s">
        <v>479</v>
      </c>
      <c r="F44" s="20"/>
      <c r="G44" s="20"/>
      <c r="H44" s="20"/>
      <c r="I44" s="157" t="s">
        <v>253</v>
      </c>
      <c r="J44" s="20"/>
      <c r="K44" s="20"/>
      <c r="L44" s="20"/>
      <c r="M44" s="20"/>
    </row>
    <row r="45" spans="1:14" x14ac:dyDescent="0.25">
      <c r="A45" s="186" t="s">
        <v>480</v>
      </c>
      <c r="B45" s="20"/>
      <c r="C45" s="186" t="s">
        <v>139</v>
      </c>
      <c r="D45" s="20"/>
      <c r="E45" s="186" t="s">
        <v>481</v>
      </c>
      <c r="F45" s="20"/>
      <c r="G45" s="20"/>
      <c r="H45" s="20"/>
      <c r="I45" s="157" t="s">
        <v>254</v>
      </c>
      <c r="J45" s="20"/>
      <c r="K45" s="20"/>
      <c r="L45" s="20"/>
      <c r="M45" s="20"/>
    </row>
    <row r="46" spans="1:14" x14ac:dyDescent="0.25">
      <c r="A46" s="186" t="s">
        <v>482</v>
      </c>
      <c r="B46" s="20"/>
      <c r="C46" s="186" t="s">
        <v>207</v>
      </c>
      <c r="D46" s="20"/>
      <c r="E46" s="186" t="s">
        <v>201</v>
      </c>
      <c r="F46" s="20"/>
      <c r="G46" s="20"/>
      <c r="H46" s="20"/>
      <c r="I46" s="157" t="s">
        <v>255</v>
      </c>
      <c r="J46" s="20"/>
      <c r="K46" s="20"/>
      <c r="L46" s="20"/>
      <c r="M46" s="20"/>
    </row>
    <row r="47" spans="1:14" x14ac:dyDescent="0.25">
      <c r="A47" s="186" t="s">
        <v>313</v>
      </c>
      <c r="B47" s="20"/>
      <c r="C47" s="177"/>
      <c r="D47" s="20"/>
      <c r="E47" s="186" t="s">
        <v>289</v>
      </c>
      <c r="F47" s="20"/>
      <c r="G47" s="20"/>
      <c r="H47" s="20"/>
      <c r="I47" s="157" t="s">
        <v>232</v>
      </c>
      <c r="J47" s="20"/>
      <c r="K47" s="20"/>
      <c r="L47" s="20"/>
      <c r="M47" s="20"/>
    </row>
    <row r="48" spans="1:14" x14ac:dyDescent="0.25">
      <c r="A48" s="186" t="s">
        <v>351</v>
      </c>
      <c r="B48" s="20"/>
      <c r="C48" s="177"/>
      <c r="D48" s="20"/>
      <c r="E48" s="186" t="s">
        <v>310</v>
      </c>
      <c r="F48" s="20"/>
      <c r="G48" s="20"/>
      <c r="H48" s="20"/>
      <c r="I48" s="157" t="s">
        <v>234</v>
      </c>
      <c r="J48" s="20"/>
      <c r="K48" s="20"/>
      <c r="L48" s="20"/>
      <c r="M48" s="20"/>
    </row>
    <row r="49" spans="1:14" x14ac:dyDescent="0.25">
      <c r="A49" s="177"/>
      <c r="B49" s="20"/>
      <c r="C49" s="177"/>
      <c r="D49" s="20"/>
      <c r="E49" s="186" t="s">
        <v>483</v>
      </c>
      <c r="F49" s="20"/>
      <c r="G49" s="20"/>
      <c r="H49" s="20"/>
      <c r="I49" s="157" t="s">
        <v>236</v>
      </c>
      <c r="J49" s="20"/>
      <c r="K49" s="20"/>
      <c r="L49" s="20"/>
      <c r="M49" s="20"/>
    </row>
    <row r="50" spans="1:14" ht="15" customHeight="1" x14ac:dyDescent="0.25">
      <c r="A50" s="177"/>
      <c r="B50" s="20"/>
      <c r="C50" s="177"/>
      <c r="D50" s="20"/>
      <c r="E50" s="186" t="s">
        <v>484</v>
      </c>
      <c r="F50" s="20"/>
      <c r="G50" s="20"/>
      <c r="H50" s="20"/>
      <c r="I50" s="157" t="s">
        <v>238</v>
      </c>
      <c r="J50" s="20"/>
      <c r="K50" s="20"/>
      <c r="L50" s="20"/>
      <c r="M50" s="20"/>
    </row>
    <row r="51" spans="1:14" ht="15" customHeight="1" x14ac:dyDescent="0.25">
      <c r="A51" s="177"/>
      <c r="B51" s="20"/>
      <c r="C51" s="177"/>
      <c r="D51" s="20"/>
      <c r="E51" s="177"/>
      <c r="F51" s="20"/>
      <c r="G51" s="20"/>
      <c r="H51" s="20"/>
      <c r="I51" s="157" t="s">
        <v>256</v>
      </c>
      <c r="J51" s="20"/>
      <c r="K51" s="20"/>
      <c r="L51" s="20"/>
      <c r="M51" s="20"/>
    </row>
    <row r="52" spans="1:14" x14ac:dyDescent="0.25">
      <c r="A52" s="177"/>
      <c r="B52" s="20"/>
      <c r="C52" s="177"/>
      <c r="D52" s="20"/>
      <c r="E52" s="177"/>
      <c r="F52" s="20"/>
      <c r="G52" s="20"/>
      <c r="H52" s="20"/>
      <c r="I52" s="157" t="s">
        <v>240</v>
      </c>
      <c r="J52" s="20"/>
      <c r="K52" s="20"/>
      <c r="L52" s="20"/>
      <c r="M52" s="20"/>
    </row>
    <row r="53" spans="1:14" x14ac:dyDescent="0.25">
      <c r="A53" s="177"/>
      <c r="B53" s="20"/>
      <c r="C53" s="177"/>
      <c r="D53" s="20"/>
      <c r="E53" s="177"/>
      <c r="F53" s="20"/>
      <c r="G53" s="20"/>
      <c r="H53" s="20"/>
      <c r="I53" s="157" t="s">
        <v>241</v>
      </c>
      <c r="J53" s="232"/>
      <c r="K53" s="20"/>
      <c r="L53" s="20"/>
      <c r="M53" s="20"/>
    </row>
    <row r="54" spans="1:14" x14ac:dyDescent="0.25">
      <c r="A54" s="177"/>
      <c r="B54" s="20"/>
      <c r="C54" s="177"/>
      <c r="D54" s="235"/>
      <c r="E54" s="179"/>
      <c r="F54" s="20"/>
      <c r="G54" s="20"/>
      <c r="H54" s="20"/>
      <c r="I54" s="157" t="s">
        <v>244</v>
      </c>
      <c r="J54" s="20"/>
      <c r="K54" s="20"/>
      <c r="L54" s="20"/>
      <c r="M54" s="20"/>
    </row>
    <row r="55" spans="1:14" x14ac:dyDescent="0.25">
      <c r="A55" s="177"/>
      <c r="B55" s="235"/>
      <c r="C55" s="177"/>
      <c r="D55" s="235"/>
      <c r="E55" s="179"/>
      <c r="F55" s="20"/>
      <c r="G55" s="20"/>
      <c r="H55" s="20"/>
      <c r="I55" s="157" t="s">
        <v>257</v>
      </c>
      <c r="J55" s="20"/>
      <c r="K55" s="20"/>
      <c r="L55" s="20"/>
      <c r="M55" s="20"/>
    </row>
    <row r="56" spans="1:14" x14ac:dyDescent="0.25">
      <c r="A56" s="177"/>
      <c r="B56" s="20"/>
      <c r="C56" s="177"/>
      <c r="D56" s="20"/>
      <c r="E56" s="179"/>
      <c r="F56" s="20"/>
      <c r="G56" s="20"/>
      <c r="H56" s="20"/>
      <c r="I56" s="10" t="s">
        <v>258</v>
      </c>
      <c r="J56" s="20"/>
      <c r="K56" s="20"/>
      <c r="L56" s="20"/>
      <c r="M56" s="20"/>
    </row>
    <row r="57" spans="1:14" x14ac:dyDescent="0.25">
      <c r="A57" s="192" t="str">
        <f>A35&amp;" lag - aktivitetsserie"</f>
        <v>12 lag - aktivitetsserie</v>
      </c>
      <c r="B57" s="233"/>
      <c r="C57" s="192" t="str">
        <f>C35&amp;" lag - aktivitetsserie"</f>
        <v>10 lag - aktivitetsserie</v>
      </c>
      <c r="D57" s="233"/>
      <c r="E57" s="234" t="str">
        <f>E35&amp;" lag - aktivitetsserie"</f>
        <v>14 lag - aktivitetsserie</v>
      </c>
      <c r="F57" s="20"/>
      <c r="G57" s="20"/>
      <c r="H57" s="20"/>
      <c r="I57" s="11" t="s">
        <v>259</v>
      </c>
      <c r="J57" s="20"/>
      <c r="K57" s="20"/>
      <c r="L57" s="20"/>
      <c r="M57" s="20"/>
    </row>
    <row r="58" spans="1:14" x14ac:dyDescent="0.25">
      <c r="A58" s="192" t="s">
        <v>5</v>
      </c>
      <c r="B58" s="233"/>
      <c r="C58" s="192" t="s">
        <v>5</v>
      </c>
      <c r="D58" s="233"/>
      <c r="E58" s="234" t="s">
        <v>5</v>
      </c>
      <c r="F58" s="20"/>
      <c r="G58" s="20"/>
      <c r="H58" s="20"/>
      <c r="I58" s="20"/>
      <c r="J58" s="20"/>
      <c r="K58" s="20"/>
      <c r="L58" s="20"/>
      <c r="M58" s="20"/>
    </row>
    <row r="61" spans="1:14" ht="21" x14ac:dyDescent="0.35">
      <c r="A61" s="89"/>
      <c r="B61" s="90" t="s">
        <v>58</v>
      </c>
      <c r="C61" s="89"/>
      <c r="D61" s="91">
        <f>B63+D63+H64+B78+D78</f>
        <v>47</v>
      </c>
      <c r="E61" s="91" t="s">
        <v>1</v>
      </c>
      <c r="F61" s="89"/>
      <c r="G61" s="89"/>
      <c r="H61" s="89"/>
      <c r="I61" s="89"/>
      <c r="J61" s="89"/>
      <c r="K61" s="89"/>
      <c r="L61" s="89"/>
      <c r="M61" s="89"/>
      <c r="N61" s="89"/>
    </row>
    <row r="62" spans="1:14" x14ac:dyDescent="0.25">
      <c r="H62" s="106" t="s">
        <v>59</v>
      </c>
    </row>
    <row r="63" spans="1:14" x14ac:dyDescent="0.25">
      <c r="B63" s="94">
        <f>COUNTA(B65:B73)</f>
        <v>8</v>
      </c>
      <c r="D63" s="94">
        <f>COUNTA(D65:D73)</f>
        <v>9</v>
      </c>
      <c r="H63"/>
      <c r="J63"/>
    </row>
    <row r="64" spans="1:14" x14ac:dyDescent="0.25">
      <c r="B64" s="95" t="s">
        <v>60</v>
      </c>
      <c r="D64" s="95" t="s">
        <v>113</v>
      </c>
      <c r="H64" s="94">
        <v>12</v>
      </c>
      <c r="J64"/>
    </row>
    <row r="65" spans="2:10" x14ac:dyDescent="0.25">
      <c r="B65" s="134" t="s">
        <v>135</v>
      </c>
      <c r="D65" s="134" t="s">
        <v>123</v>
      </c>
      <c r="H65" s="110" t="s">
        <v>61</v>
      </c>
      <c r="J65"/>
    </row>
    <row r="66" spans="2:10" x14ac:dyDescent="0.25">
      <c r="B66" s="134" t="s">
        <v>134</v>
      </c>
      <c r="D66" s="134" t="s">
        <v>124</v>
      </c>
      <c r="H66" s="157" t="s">
        <v>233</v>
      </c>
      <c r="J66"/>
    </row>
    <row r="67" spans="2:10" x14ac:dyDescent="0.25">
      <c r="B67" s="134" t="s">
        <v>128</v>
      </c>
      <c r="D67" s="134" t="s">
        <v>133</v>
      </c>
      <c r="H67" s="157" t="s">
        <v>267</v>
      </c>
      <c r="J67"/>
    </row>
    <row r="68" spans="2:10" x14ac:dyDescent="0.25">
      <c r="B68" s="134" t="s">
        <v>276</v>
      </c>
      <c r="D68" s="159" t="s">
        <v>277</v>
      </c>
      <c r="H68" s="157" t="s">
        <v>257</v>
      </c>
      <c r="J68"/>
    </row>
    <row r="69" spans="2:10" x14ac:dyDescent="0.25">
      <c r="B69" s="134" t="s">
        <v>196</v>
      </c>
      <c r="D69" s="134" t="s">
        <v>125</v>
      </c>
      <c r="H69" s="157" t="s">
        <v>227</v>
      </c>
      <c r="J69"/>
    </row>
    <row r="70" spans="2:10" x14ac:dyDescent="0.25">
      <c r="B70" s="134" t="s">
        <v>139</v>
      </c>
      <c r="D70" s="134" t="s">
        <v>127</v>
      </c>
      <c r="H70" s="157" t="s">
        <v>236</v>
      </c>
      <c r="J70"/>
    </row>
    <row r="71" spans="2:10" x14ac:dyDescent="0.25">
      <c r="B71" s="160" t="s">
        <v>207</v>
      </c>
      <c r="D71" s="159" t="s">
        <v>178</v>
      </c>
      <c r="H71" s="157" t="s">
        <v>247</v>
      </c>
      <c r="J71"/>
    </row>
    <row r="72" spans="2:10" x14ac:dyDescent="0.25">
      <c r="B72" s="134" t="s">
        <v>150</v>
      </c>
      <c r="D72" s="134" t="s">
        <v>275</v>
      </c>
      <c r="H72" s="157" t="s">
        <v>248</v>
      </c>
      <c r="J72"/>
    </row>
    <row r="73" spans="2:10" x14ac:dyDescent="0.25">
      <c r="B73" s="97"/>
      <c r="D73" s="134" t="s">
        <v>209</v>
      </c>
      <c r="H73" s="157" t="s">
        <v>249</v>
      </c>
      <c r="J73"/>
    </row>
    <row r="74" spans="2:10" x14ac:dyDescent="0.25">
      <c r="B74" s="109" t="str">
        <f>B63&amp;" lag - trippel Serie"</f>
        <v>8 lag - trippel Serie</v>
      </c>
      <c r="D74" s="109" t="str">
        <f>D63&amp;" lag - Trippell Serie"</f>
        <v>9 lag - Trippell Serie</v>
      </c>
      <c r="H74" s="157" t="s">
        <v>256</v>
      </c>
      <c r="J74"/>
    </row>
    <row r="75" spans="2:10" x14ac:dyDescent="0.25">
      <c r="B75" s="109" t="str">
        <f>(B63-1)*3&amp;" Kamper"</f>
        <v>21 Kamper</v>
      </c>
      <c r="D75" s="109" t="str">
        <f>(D63-1)*3&amp;" Kamper"</f>
        <v>24 Kamper</v>
      </c>
      <c r="H75" s="157" t="s">
        <v>240</v>
      </c>
      <c r="J75"/>
    </row>
    <row r="76" spans="2:10" x14ac:dyDescent="0.25">
      <c r="H76" s="157" t="s">
        <v>242</v>
      </c>
      <c r="J76"/>
    </row>
    <row r="77" spans="2:10" x14ac:dyDescent="0.25">
      <c r="H77" s="157" t="s">
        <v>241</v>
      </c>
    </row>
    <row r="78" spans="2:10" x14ac:dyDescent="0.25">
      <c r="B78" s="94">
        <f>COUNTA(B80:B93)</f>
        <v>9</v>
      </c>
      <c r="D78" s="94">
        <f>COUNTA(D80:D93)</f>
        <v>9</v>
      </c>
      <c r="H78" s="108"/>
      <c r="J78"/>
    </row>
    <row r="79" spans="2:10" x14ac:dyDescent="0.25">
      <c r="B79" s="96" t="s">
        <v>62</v>
      </c>
      <c r="D79" s="139" t="s">
        <v>280</v>
      </c>
      <c r="H79" s="107"/>
      <c r="I79" s="94"/>
      <c r="J79"/>
    </row>
    <row r="80" spans="2:10" x14ac:dyDescent="0.25">
      <c r="B80" s="161" t="s">
        <v>136</v>
      </c>
      <c r="D80" s="161" t="s">
        <v>166</v>
      </c>
      <c r="H80" s="109" t="str">
        <f>H64&amp;" lag - Dobbel Serie"</f>
        <v>12 lag - Dobbel Serie</v>
      </c>
      <c r="J80"/>
    </row>
    <row r="81" spans="2:10" x14ac:dyDescent="0.25">
      <c r="B81" s="161" t="s">
        <v>210</v>
      </c>
      <c r="D81" s="162" t="s">
        <v>285</v>
      </c>
      <c r="H81" s="109" t="str">
        <f>(H64-1)*2&amp;" Kamper"</f>
        <v>22 Kamper</v>
      </c>
      <c r="J81"/>
    </row>
    <row r="82" spans="2:10" x14ac:dyDescent="0.25">
      <c r="B82" s="161" t="s">
        <v>138</v>
      </c>
      <c r="D82" s="162" t="s">
        <v>137</v>
      </c>
      <c r="J82"/>
    </row>
    <row r="83" spans="2:10" x14ac:dyDescent="0.25">
      <c r="B83" s="161" t="s">
        <v>199</v>
      </c>
      <c r="C83" s="99"/>
      <c r="D83" s="161" t="s">
        <v>190</v>
      </c>
      <c r="J83"/>
    </row>
    <row r="84" spans="2:10" x14ac:dyDescent="0.25">
      <c r="B84" s="161" t="s">
        <v>167</v>
      </c>
      <c r="D84" s="162" t="s">
        <v>284</v>
      </c>
      <c r="J84"/>
    </row>
    <row r="85" spans="2:10" x14ac:dyDescent="0.25">
      <c r="B85" s="134" t="s">
        <v>278</v>
      </c>
      <c r="D85" s="162" t="s">
        <v>198</v>
      </c>
      <c r="J85"/>
    </row>
    <row r="86" spans="2:10" x14ac:dyDescent="0.25">
      <c r="B86" s="161" t="s">
        <v>211</v>
      </c>
      <c r="D86" s="162" t="s">
        <v>283</v>
      </c>
      <c r="J86"/>
    </row>
    <row r="87" spans="2:10" x14ac:dyDescent="0.25">
      <c r="B87" s="161" t="s">
        <v>279</v>
      </c>
      <c r="D87" s="161" t="s">
        <v>282</v>
      </c>
      <c r="J87"/>
    </row>
    <row r="88" spans="2:10" x14ac:dyDescent="0.25">
      <c r="B88" s="161" t="s">
        <v>147</v>
      </c>
      <c r="D88" s="162" t="s">
        <v>281</v>
      </c>
      <c r="J88"/>
    </row>
    <row r="89" spans="2:10" x14ac:dyDescent="0.25">
      <c r="B89" s="97"/>
      <c r="D89" s="97"/>
      <c r="J89"/>
    </row>
    <row r="90" spans="2:10" x14ac:dyDescent="0.25">
      <c r="B90" s="97"/>
      <c r="D90" s="97"/>
    </row>
    <row r="91" spans="2:10" x14ac:dyDescent="0.25">
      <c r="B91" s="97"/>
      <c r="D91" s="97"/>
    </row>
    <row r="92" spans="2:10" x14ac:dyDescent="0.25">
      <c r="B92" s="97"/>
      <c r="D92" s="97"/>
    </row>
    <row r="93" spans="2:10" x14ac:dyDescent="0.25">
      <c r="B93" s="97"/>
      <c r="D93" s="97"/>
    </row>
    <row r="94" spans="2:10" x14ac:dyDescent="0.25">
      <c r="B94" s="111" t="str">
        <f>B78&amp;" lag - Trippel Serie"</f>
        <v>9 lag - Trippel Serie</v>
      </c>
      <c r="D94" s="111" t="str">
        <f>D78&amp;" lag - Trippel Serie"</f>
        <v>9 lag - Trippel Serie</v>
      </c>
      <c r="H94" s="102"/>
    </row>
    <row r="95" spans="2:10" x14ac:dyDescent="0.25">
      <c r="B95" s="112" t="str">
        <f>(B78-1)*3&amp;" Kamper"</f>
        <v>24 Kamper</v>
      </c>
      <c r="D95" s="112" t="str">
        <f>(D78-1)*3&amp;" Kamper"</f>
        <v>24 Kamper</v>
      </c>
    </row>
    <row r="96" spans="2:10" s="102" customFormat="1" x14ac:dyDescent="0.25">
      <c r="B96" s="113"/>
    </row>
    <row r="99" spans="1:18" x14ac:dyDescent="0.25">
      <c r="B99" s="102"/>
      <c r="C99" s="102"/>
      <c r="D99" s="102"/>
    </row>
    <row r="100" spans="1:18" x14ac:dyDescent="0.25">
      <c r="B100" s="102"/>
      <c r="C100" s="102"/>
      <c r="D100" s="102"/>
    </row>
    <row r="101" spans="1:18" ht="21" x14ac:dyDescent="0.35">
      <c r="A101" s="89"/>
      <c r="B101" s="90" t="s">
        <v>64</v>
      </c>
      <c r="C101" s="89"/>
      <c r="D101" s="91">
        <f>B103+D103+F103+J103+F115</f>
        <v>32</v>
      </c>
      <c r="E101" s="91" t="s">
        <v>1</v>
      </c>
      <c r="F101" s="89"/>
      <c r="G101" s="89"/>
      <c r="H101" s="89"/>
      <c r="I101" s="89"/>
      <c r="J101" s="89"/>
      <c r="K101" s="89"/>
      <c r="L101" s="89"/>
      <c r="M101" s="89"/>
      <c r="N101" s="89"/>
    </row>
    <row r="102" spans="1:18" x14ac:dyDescent="0.25">
      <c r="A102" s="102"/>
      <c r="B102" s="102"/>
      <c r="C102" s="102"/>
      <c r="D102" s="102"/>
      <c r="E102" s="102"/>
      <c r="F102" s="102"/>
      <c r="G102" s="102"/>
      <c r="H102" s="102"/>
      <c r="I102" s="102"/>
      <c r="J102" s="184" t="s">
        <v>270</v>
      </c>
      <c r="K102" s="102"/>
      <c r="L102" s="113"/>
      <c r="M102" s="102"/>
      <c r="N102" s="102"/>
      <c r="O102" s="102"/>
      <c r="P102" s="102"/>
    </row>
    <row r="103" spans="1:18" x14ac:dyDescent="0.25">
      <c r="A103" s="102"/>
      <c r="B103" s="8">
        <f>COUNTA(B105:B111)</f>
        <v>5</v>
      </c>
      <c r="C103" s="148"/>
      <c r="D103" s="8">
        <f>COUNTA(D105:D111)</f>
        <v>4</v>
      </c>
      <c r="E103" s="148"/>
      <c r="F103" s="8">
        <f>COUNTA(F105:F111)</f>
        <v>5</v>
      </c>
      <c r="G103" s="102"/>
      <c r="H103" s="102"/>
      <c r="I103" s="102"/>
      <c r="J103" s="94">
        <f>COUNTA(J105:J111)</f>
        <v>7</v>
      </c>
      <c r="K103" s="102"/>
      <c r="L103" s="113"/>
      <c r="M103" s="102"/>
      <c r="N103" s="102"/>
      <c r="O103" s="102"/>
      <c r="P103" s="102"/>
    </row>
    <row r="104" spans="1:18" x14ac:dyDescent="0.25">
      <c r="A104" s="102"/>
      <c r="B104" s="9" t="s">
        <v>212</v>
      </c>
      <c r="C104" s="148"/>
      <c r="D104" s="9" t="s">
        <v>213</v>
      </c>
      <c r="E104" s="148"/>
      <c r="F104" s="9" t="s">
        <v>214</v>
      </c>
      <c r="G104" s="102"/>
      <c r="H104" s="102"/>
      <c r="I104" s="102"/>
      <c r="J104" s="95" t="s">
        <v>116</v>
      </c>
      <c r="K104" s="102"/>
      <c r="L104" s="113"/>
      <c r="M104" s="102"/>
      <c r="N104" s="240" t="s">
        <v>271</v>
      </c>
      <c r="O104" s="102"/>
      <c r="P104" s="102"/>
    </row>
    <row r="105" spans="1:18" x14ac:dyDescent="0.25">
      <c r="A105" s="102"/>
      <c r="B105" s="76" t="s">
        <v>123</v>
      </c>
      <c r="C105" s="148"/>
      <c r="D105" s="77" t="s">
        <v>136</v>
      </c>
      <c r="E105" s="148"/>
      <c r="F105" s="211" t="s">
        <v>134</v>
      </c>
      <c r="G105" s="102"/>
      <c r="H105" s="102"/>
      <c r="I105" s="102"/>
      <c r="J105" s="157" t="s">
        <v>233</v>
      </c>
      <c r="K105" s="102"/>
      <c r="L105" s="113"/>
      <c r="M105" s="102"/>
      <c r="N105" s="102"/>
      <c r="O105" s="102"/>
      <c r="P105" s="102"/>
    </row>
    <row r="106" spans="1:18" x14ac:dyDescent="0.25">
      <c r="A106" s="102"/>
      <c r="B106" s="76" t="s">
        <v>135</v>
      </c>
      <c r="C106" s="148"/>
      <c r="D106" s="76" t="s">
        <v>190</v>
      </c>
      <c r="E106" s="148"/>
      <c r="F106" s="211" t="s">
        <v>128</v>
      </c>
      <c r="G106" s="102"/>
      <c r="H106" s="102"/>
      <c r="I106" s="102"/>
      <c r="J106" s="157" t="s">
        <v>257</v>
      </c>
      <c r="K106" s="102"/>
      <c r="L106" s="113"/>
      <c r="M106" s="102"/>
      <c r="N106" s="102"/>
      <c r="O106" s="102"/>
      <c r="P106" s="102"/>
    </row>
    <row r="107" spans="1:18" x14ac:dyDescent="0.25">
      <c r="A107" s="102"/>
      <c r="B107" s="76" t="s">
        <v>125</v>
      </c>
      <c r="C107" s="148"/>
      <c r="D107" s="76" t="s">
        <v>151</v>
      </c>
      <c r="E107" s="148"/>
      <c r="F107" s="76" t="s">
        <v>141</v>
      </c>
      <c r="G107" s="102"/>
      <c r="H107" s="102"/>
      <c r="I107" s="102"/>
      <c r="J107" s="157" t="s">
        <v>231</v>
      </c>
      <c r="K107" s="102"/>
      <c r="L107" s="113"/>
      <c r="M107" s="102"/>
      <c r="N107" s="102"/>
      <c r="O107" s="102"/>
      <c r="P107" s="102"/>
    </row>
    <row r="108" spans="1:18" x14ac:dyDescent="0.25">
      <c r="A108" s="102"/>
      <c r="B108" s="77" t="s">
        <v>138</v>
      </c>
      <c r="C108" s="148"/>
      <c r="D108" s="77" t="s">
        <v>139</v>
      </c>
      <c r="E108" s="148"/>
      <c r="F108" s="76" t="s">
        <v>204</v>
      </c>
      <c r="G108" s="102"/>
      <c r="H108" s="102"/>
      <c r="I108" s="102"/>
      <c r="J108" s="157" t="s">
        <v>252</v>
      </c>
      <c r="K108" s="102"/>
      <c r="L108" s="113"/>
      <c r="M108" s="102"/>
      <c r="N108" s="102"/>
      <c r="O108" s="102"/>
      <c r="P108" s="102"/>
    </row>
    <row r="109" spans="1:18" x14ac:dyDescent="0.25">
      <c r="A109" s="102"/>
      <c r="B109" s="77" t="s">
        <v>129</v>
      </c>
      <c r="C109" s="148"/>
      <c r="D109" s="76"/>
      <c r="E109" s="148"/>
      <c r="F109" s="210" t="s">
        <v>192</v>
      </c>
      <c r="G109" s="102"/>
      <c r="H109" s="102"/>
      <c r="I109" s="102"/>
      <c r="J109" s="157" t="s">
        <v>253</v>
      </c>
      <c r="K109" s="102"/>
      <c r="L109" s="113"/>
      <c r="M109" s="102"/>
      <c r="N109" s="102"/>
      <c r="O109" s="102"/>
      <c r="P109" s="102"/>
    </row>
    <row r="110" spans="1:18" x14ac:dyDescent="0.25">
      <c r="A110" s="102"/>
      <c r="B110" s="77"/>
      <c r="C110" s="148"/>
      <c r="D110" s="76"/>
      <c r="E110" s="148"/>
      <c r="F110" s="77"/>
      <c r="G110" s="102"/>
      <c r="H110" s="102"/>
      <c r="I110" s="102"/>
      <c r="J110" s="157" t="s">
        <v>236</v>
      </c>
      <c r="K110" s="102"/>
      <c r="L110" s="113"/>
      <c r="M110" s="102"/>
      <c r="N110" s="102"/>
      <c r="O110" s="102"/>
      <c r="P110" s="102"/>
    </row>
    <row r="111" spans="1:18" x14ac:dyDescent="0.25">
      <c r="A111" s="102"/>
      <c r="B111" s="149"/>
      <c r="C111" s="148"/>
      <c r="D111" s="149"/>
      <c r="E111" s="148"/>
      <c r="F111" s="150"/>
      <c r="G111" s="102"/>
      <c r="H111" s="102"/>
      <c r="I111" s="102"/>
      <c r="J111" s="157" t="s">
        <v>268</v>
      </c>
      <c r="K111" s="102"/>
      <c r="L111" s="113"/>
      <c r="M111" s="102"/>
      <c r="N111" s="102"/>
      <c r="O111" s="102"/>
      <c r="P111" s="102"/>
    </row>
    <row r="112" spans="1:18" s="102" customFormat="1" x14ac:dyDescent="0.25">
      <c r="B112" s="151" t="str">
        <f>B103&amp;" lag - Enkel Serie"</f>
        <v>5 lag - Enkel Serie</v>
      </c>
      <c r="C112" s="148"/>
      <c r="D112" s="151" t="str">
        <f>D103&amp;" lag - Enkel Serie"</f>
        <v>4 lag - Enkel Serie</v>
      </c>
      <c r="E112" s="148"/>
      <c r="F112" s="151" t="str">
        <f>F103&amp;" lag - Enkel Serie"</f>
        <v>5 lag - Enkel Serie</v>
      </c>
      <c r="J112" s="157" t="s">
        <v>232</v>
      </c>
      <c r="L112" s="113"/>
      <c r="Q112" s="92"/>
      <c r="R112" s="92"/>
    </row>
    <row r="113" spans="1:18" s="102" customFormat="1" x14ac:dyDescent="0.25">
      <c r="B113" s="152" t="str">
        <f>(B103-1)&amp;" Kamper"</f>
        <v>4 Kamper</v>
      </c>
      <c r="C113" s="148"/>
      <c r="D113" s="152" t="str">
        <f>(D103-1)&amp;" Kamper"</f>
        <v>3 Kamper</v>
      </c>
      <c r="E113" s="148"/>
      <c r="F113" s="152" t="str">
        <f>(F103-1)&amp;" Kamper"</f>
        <v>4 Kamper</v>
      </c>
      <c r="J113" s="157" t="s">
        <v>248</v>
      </c>
      <c r="L113" s="113"/>
      <c r="R113" s="92"/>
    </row>
    <row r="114" spans="1:18" x14ac:dyDescent="0.25">
      <c r="A114" s="102"/>
      <c r="B114" s="102"/>
      <c r="C114" s="102"/>
      <c r="D114" s="102"/>
      <c r="E114" s="102"/>
      <c r="F114" s="102"/>
      <c r="G114" s="102"/>
      <c r="H114" s="102"/>
      <c r="I114" s="102"/>
      <c r="J114" s="157" t="s">
        <v>229</v>
      </c>
      <c r="K114" s="102"/>
      <c r="L114" s="113"/>
      <c r="M114" s="102"/>
      <c r="N114" s="102"/>
      <c r="O114" s="102"/>
      <c r="P114" s="102"/>
    </row>
    <row r="115" spans="1:18" s="102" customFormat="1" x14ac:dyDescent="0.25">
      <c r="F115" s="8">
        <f>COUNTA(F117:F128)</f>
        <v>11</v>
      </c>
      <c r="J115" s="157" t="s">
        <v>240</v>
      </c>
      <c r="L115" s="113"/>
    </row>
    <row r="116" spans="1:18" s="102" customFormat="1" x14ac:dyDescent="0.25">
      <c r="B116" s="9" t="s">
        <v>216</v>
      </c>
      <c r="C116" s="153"/>
      <c r="D116" s="9" t="s">
        <v>217</v>
      </c>
      <c r="F116" s="139" t="s">
        <v>223</v>
      </c>
      <c r="J116" s="157" t="s">
        <v>250</v>
      </c>
      <c r="L116" s="113"/>
    </row>
    <row r="117" spans="1:18" s="102" customFormat="1" x14ac:dyDescent="0.25">
      <c r="B117" s="154"/>
      <c r="C117" s="153"/>
      <c r="D117" s="154"/>
      <c r="F117" s="159" t="s">
        <v>123</v>
      </c>
      <c r="J117" s="167" t="s">
        <v>332</v>
      </c>
      <c r="L117" s="113"/>
    </row>
    <row r="118" spans="1:18" s="102" customFormat="1" x14ac:dyDescent="0.25">
      <c r="B118" s="154" t="s">
        <v>530</v>
      </c>
      <c r="C118" s="153"/>
      <c r="D118" s="154"/>
      <c r="F118" s="76" t="s">
        <v>224</v>
      </c>
      <c r="J118" s="12" t="s">
        <v>333</v>
      </c>
      <c r="L118" s="113"/>
    </row>
    <row r="119" spans="1:18" s="102" customFormat="1" x14ac:dyDescent="0.25">
      <c r="B119" s="15" t="s">
        <v>531</v>
      </c>
      <c r="C119" s="153"/>
      <c r="D119" s="15" t="s">
        <v>460</v>
      </c>
      <c r="F119" s="159" t="s">
        <v>201</v>
      </c>
      <c r="L119" s="113"/>
    </row>
    <row r="120" spans="1:18" s="102" customFormat="1" x14ac:dyDescent="0.25">
      <c r="B120" s="15" t="s">
        <v>528</v>
      </c>
      <c r="C120" s="153"/>
      <c r="D120" s="15" t="s">
        <v>160</v>
      </c>
      <c r="F120" s="76" t="s">
        <v>126</v>
      </c>
      <c r="J120" s="113"/>
      <c r="L120" s="113"/>
    </row>
    <row r="121" spans="1:18" s="102" customFormat="1" x14ac:dyDescent="0.25">
      <c r="B121" s="154" t="s">
        <v>529</v>
      </c>
      <c r="C121" s="153"/>
      <c r="D121" s="154"/>
      <c r="F121" s="159" t="s">
        <v>178</v>
      </c>
      <c r="J121" s="113"/>
      <c r="L121" s="113"/>
    </row>
    <row r="122" spans="1:18" s="102" customFormat="1" x14ac:dyDescent="0.25">
      <c r="B122" s="154"/>
      <c r="C122" s="155"/>
      <c r="D122" s="154"/>
      <c r="F122" s="159" t="s">
        <v>199</v>
      </c>
      <c r="J122" s="113"/>
      <c r="L122" s="113"/>
    </row>
    <row r="123" spans="1:18" s="102" customFormat="1" x14ac:dyDescent="0.25">
      <c r="B123" s="10" t="s">
        <v>161</v>
      </c>
      <c r="C123" s="153"/>
      <c r="D123" s="10" t="s">
        <v>220</v>
      </c>
      <c r="F123" s="159" t="s">
        <v>225</v>
      </c>
      <c r="J123" s="113"/>
      <c r="L123" s="113"/>
    </row>
    <row r="124" spans="1:18" s="102" customFormat="1" x14ac:dyDescent="0.25">
      <c r="B124" s="11" t="s">
        <v>221</v>
      </c>
      <c r="C124" s="153"/>
      <c r="D124" s="11" t="s">
        <v>222</v>
      </c>
      <c r="F124" s="76" t="s">
        <v>198</v>
      </c>
      <c r="J124" s="113"/>
      <c r="L124" s="113"/>
    </row>
    <row r="125" spans="1:18" s="102" customFormat="1" x14ac:dyDescent="0.25">
      <c r="B125" s="156"/>
      <c r="C125" s="93"/>
      <c r="D125" s="156"/>
      <c r="F125" s="159" t="s">
        <v>129</v>
      </c>
      <c r="J125" s="113"/>
      <c r="L125" s="113"/>
    </row>
    <row r="126" spans="1:18" s="102" customFormat="1" x14ac:dyDescent="0.25">
      <c r="B126" s="156"/>
      <c r="C126" s="93"/>
      <c r="D126" s="156"/>
      <c r="F126" s="159" t="s">
        <v>204</v>
      </c>
      <c r="J126" s="113"/>
      <c r="L126" s="113"/>
    </row>
    <row r="127" spans="1:18" s="102" customFormat="1" x14ac:dyDescent="0.25">
      <c r="B127" s="156"/>
      <c r="C127" s="93"/>
      <c r="D127" s="156"/>
      <c r="F127" s="159" t="s">
        <v>209</v>
      </c>
      <c r="J127" s="113"/>
      <c r="L127" s="113"/>
    </row>
    <row r="128" spans="1:18" s="102" customFormat="1" x14ac:dyDescent="0.25">
      <c r="B128" s="156"/>
      <c r="C128" s="93"/>
      <c r="D128" s="156"/>
      <c r="F128" s="1"/>
      <c r="J128" s="113"/>
      <c r="L128" s="113"/>
    </row>
    <row r="129" spans="1:28" s="102" customFormat="1" x14ac:dyDescent="0.25">
      <c r="B129" s="156"/>
      <c r="C129" s="93"/>
      <c r="D129" s="156"/>
      <c r="F129" s="141" t="str">
        <f>F115&amp;" lag - Dobbel Serie"</f>
        <v>11 lag - Dobbel Serie</v>
      </c>
      <c r="J129" s="113"/>
      <c r="L129" s="113"/>
    </row>
    <row r="130" spans="1:28" s="102" customFormat="1" x14ac:dyDescent="0.25">
      <c r="B130" s="156"/>
      <c r="C130" s="93"/>
      <c r="D130" s="156"/>
      <c r="F130" s="142" t="str">
        <f>(F115-1)*2&amp;" Kamper"</f>
        <v>20 Kamper</v>
      </c>
      <c r="J130" s="113"/>
      <c r="L130" s="113"/>
    </row>
    <row r="131" spans="1:28" s="102" customFormat="1" x14ac:dyDescent="0.25">
      <c r="A131" s="93"/>
      <c r="B131" s="156"/>
      <c r="C131" s="93"/>
      <c r="D131" s="156"/>
      <c r="E131" s="93"/>
      <c r="J131" s="113"/>
      <c r="L131" s="113"/>
    </row>
    <row r="132" spans="1:28" s="102" customFormat="1" x14ac:dyDescent="0.25">
      <c r="A132" s="92"/>
      <c r="B132" s="92"/>
      <c r="C132" s="92"/>
      <c r="D132" s="92"/>
      <c r="E132" s="92"/>
      <c r="F132" s="92"/>
      <c r="G132" s="92"/>
      <c r="H132" s="92"/>
      <c r="I132" s="92"/>
      <c r="J132" s="92"/>
      <c r="K132" s="92"/>
      <c r="L132" s="92"/>
      <c r="M132" s="92"/>
      <c r="N132" s="92"/>
      <c r="O132" s="92"/>
      <c r="P132" s="92"/>
    </row>
    <row r="133" spans="1:28" s="102" customFormat="1" ht="21" x14ac:dyDescent="0.35">
      <c r="A133" s="89"/>
      <c r="B133" s="90" t="s">
        <v>65</v>
      </c>
      <c r="C133" s="89"/>
      <c r="D133" s="91">
        <f>B135+H135+D135</f>
        <v>21</v>
      </c>
      <c r="E133" s="91" t="s">
        <v>1</v>
      </c>
      <c r="F133" s="89"/>
      <c r="G133" s="89"/>
      <c r="H133" s="89"/>
      <c r="I133" s="89"/>
      <c r="J133" s="89"/>
      <c r="K133" s="89"/>
      <c r="L133" s="89"/>
      <c r="M133" s="89"/>
      <c r="N133" s="89"/>
      <c r="O133" s="92"/>
      <c r="P133" s="92"/>
    </row>
    <row r="134" spans="1:28" s="102" customFormat="1" x14ac:dyDescent="0.25">
      <c r="A134" s="92"/>
      <c r="B134" s="92"/>
      <c r="C134" s="92"/>
      <c r="D134" s="92"/>
      <c r="E134" s="92"/>
      <c r="F134" s="92"/>
      <c r="G134" s="92"/>
      <c r="H134" s="3" t="s">
        <v>270</v>
      </c>
      <c r="I134" s="92"/>
      <c r="J134" s="3" t="s">
        <v>463</v>
      </c>
      <c r="K134" s="92"/>
      <c r="L134" s="92"/>
      <c r="M134" s="92"/>
      <c r="N134" s="92"/>
    </row>
    <row r="135" spans="1:28" s="102" customFormat="1" x14ac:dyDescent="0.25">
      <c r="A135" s="92"/>
      <c r="B135" s="94">
        <f>COUNTA(B137:B145)</f>
        <v>8</v>
      </c>
      <c r="C135" s="92"/>
      <c r="D135" s="94">
        <v>7</v>
      </c>
      <c r="E135" s="92"/>
      <c r="F135" s="92"/>
      <c r="G135" s="92"/>
      <c r="H135" s="94">
        <f>COUNTA(H137:H145)</f>
        <v>6</v>
      </c>
      <c r="I135" s="92"/>
      <c r="J135" s="92"/>
      <c r="K135" s="92"/>
      <c r="L135" s="92"/>
      <c r="M135" s="92"/>
      <c r="N135" s="92"/>
    </row>
    <row r="136" spans="1:28" s="102" customFormat="1" x14ac:dyDescent="0.25">
      <c r="A136" s="92"/>
      <c r="B136" s="114" t="s">
        <v>66</v>
      </c>
      <c r="C136" s="208"/>
      <c r="D136" s="9" t="s">
        <v>457</v>
      </c>
      <c r="E136" s="92"/>
      <c r="F136" s="92"/>
      <c r="G136" s="92"/>
      <c r="H136" s="9" t="s">
        <v>458</v>
      </c>
      <c r="I136" s="92"/>
      <c r="J136" s="9" t="s">
        <v>464</v>
      </c>
      <c r="K136" s="148"/>
      <c r="L136" s="9" t="s">
        <v>465</v>
      </c>
      <c r="M136" s="148"/>
      <c r="N136" s="9" t="s">
        <v>466</v>
      </c>
    </row>
    <row r="137" spans="1:28" s="102" customFormat="1" x14ac:dyDescent="0.25">
      <c r="A137" s="92"/>
      <c r="B137" s="159" t="s">
        <v>125</v>
      </c>
      <c r="C137" s="208"/>
      <c r="D137" s="159" t="s">
        <v>124</v>
      </c>
      <c r="E137" s="92"/>
      <c r="F137" s="145"/>
      <c r="G137" s="92"/>
      <c r="H137" s="197" t="s">
        <v>233</v>
      </c>
      <c r="I137" s="92"/>
      <c r="J137" s="203" t="s">
        <v>233</v>
      </c>
      <c r="K137" s="148"/>
      <c r="L137" s="204" t="s">
        <v>267</v>
      </c>
      <c r="M137" s="148"/>
      <c r="N137" s="205" t="s">
        <v>231</v>
      </c>
    </row>
    <row r="138" spans="1:28" s="102" customFormat="1" ht="15.75" x14ac:dyDescent="0.25">
      <c r="A138" s="92"/>
      <c r="B138" s="159" t="s">
        <v>293</v>
      </c>
      <c r="C138" s="208"/>
      <c r="D138" s="159" t="s">
        <v>135</v>
      </c>
      <c r="E138" s="92"/>
      <c r="F138" s="46"/>
      <c r="G138" s="92"/>
      <c r="H138" s="197" t="s">
        <v>234</v>
      </c>
      <c r="I138" s="92"/>
      <c r="J138" s="204" t="s">
        <v>257</v>
      </c>
      <c r="K138" s="148"/>
      <c r="L138" s="206" t="s">
        <v>252</v>
      </c>
      <c r="M138" s="148"/>
      <c r="N138" s="202" t="s">
        <v>254</v>
      </c>
    </row>
    <row r="139" spans="1:28" s="102" customFormat="1" x14ac:dyDescent="0.25">
      <c r="A139" s="92"/>
      <c r="B139" s="159" t="s">
        <v>134</v>
      </c>
      <c r="C139" s="208"/>
      <c r="D139" s="159" t="s">
        <v>451</v>
      </c>
      <c r="E139" s="92"/>
      <c r="F139" s="172"/>
      <c r="G139" s="92"/>
      <c r="H139" s="197" t="s">
        <v>252</v>
      </c>
      <c r="I139" s="92"/>
      <c r="J139" s="203" t="s">
        <v>234</v>
      </c>
      <c r="K139" s="148"/>
      <c r="L139" s="204" t="s">
        <v>236</v>
      </c>
      <c r="M139" s="148"/>
      <c r="N139" s="203" t="s">
        <v>238</v>
      </c>
    </row>
    <row r="140" spans="1:28" s="102" customFormat="1" ht="15.75" x14ac:dyDescent="0.25">
      <c r="A140" s="92"/>
      <c r="B140" s="159" t="s">
        <v>128</v>
      </c>
      <c r="C140" s="208"/>
      <c r="D140" s="159" t="s">
        <v>138</v>
      </c>
      <c r="E140" s="92"/>
      <c r="F140" s="173"/>
      <c r="G140" s="92"/>
      <c r="H140" s="197" t="s">
        <v>238</v>
      </c>
      <c r="I140" s="92"/>
      <c r="J140" s="204" t="s">
        <v>253</v>
      </c>
      <c r="K140" s="148"/>
      <c r="L140" s="206" t="s">
        <v>272</v>
      </c>
      <c r="M140" s="148"/>
      <c r="N140" s="204" t="s">
        <v>273</v>
      </c>
    </row>
    <row r="141" spans="1:28" s="102" customFormat="1" x14ac:dyDescent="0.25">
      <c r="A141" s="92"/>
      <c r="B141" s="159" t="s">
        <v>449</v>
      </c>
      <c r="C141" s="208"/>
      <c r="D141" s="159" t="s">
        <v>450</v>
      </c>
      <c r="E141" s="92"/>
      <c r="F141" s="169"/>
      <c r="G141" s="92"/>
      <c r="H141" s="197" t="s">
        <v>268</v>
      </c>
      <c r="I141" s="92"/>
      <c r="J141" s="203" t="s">
        <v>248</v>
      </c>
      <c r="K141" s="148"/>
      <c r="L141" s="204" t="s">
        <v>247</v>
      </c>
      <c r="M141" s="148"/>
      <c r="N141" s="202" t="s">
        <v>232</v>
      </c>
      <c r="S141" s="93"/>
      <c r="T141" s="93"/>
      <c r="U141" s="93"/>
      <c r="V141" s="93"/>
      <c r="W141" s="93"/>
      <c r="X141" s="93"/>
      <c r="Y141" s="93"/>
      <c r="Z141" s="93"/>
      <c r="AA141" s="93"/>
      <c r="AB141" s="93"/>
    </row>
    <row r="142" spans="1:28" s="102" customFormat="1" x14ac:dyDescent="0.25">
      <c r="A142" s="92"/>
      <c r="B142" s="159" t="s">
        <v>139</v>
      </c>
      <c r="C142" s="208"/>
      <c r="D142" s="159" t="s">
        <v>147</v>
      </c>
      <c r="E142" s="92"/>
      <c r="F142" s="92"/>
      <c r="G142" s="92"/>
      <c r="H142" s="197" t="s">
        <v>247</v>
      </c>
      <c r="I142" s="92"/>
      <c r="J142" s="204" t="s">
        <v>229</v>
      </c>
      <c r="K142" s="148"/>
      <c r="L142" s="204" t="s">
        <v>240</v>
      </c>
      <c r="M142" s="148"/>
      <c r="N142" s="203" t="s">
        <v>250</v>
      </c>
      <c r="S142" s="93"/>
      <c r="T142" s="93"/>
      <c r="U142" s="93"/>
      <c r="V142" s="93"/>
      <c r="W142" s="93"/>
      <c r="X142" s="93"/>
      <c r="Y142" s="93"/>
      <c r="Z142" s="93"/>
      <c r="AA142" s="93"/>
      <c r="AB142" s="93"/>
    </row>
    <row r="143" spans="1:28" s="102" customFormat="1" x14ac:dyDescent="0.25">
      <c r="A143" s="92"/>
      <c r="B143" s="159" t="s">
        <v>314</v>
      </c>
      <c r="C143" s="208"/>
      <c r="D143" s="159" t="s">
        <v>313</v>
      </c>
      <c r="E143" s="92"/>
      <c r="F143" s="92"/>
      <c r="G143" s="92"/>
      <c r="H143" s="117"/>
      <c r="I143" s="92"/>
      <c r="J143" s="205"/>
      <c r="K143" s="148"/>
      <c r="L143" s="205"/>
      <c r="M143" s="148"/>
      <c r="N143" s="205"/>
      <c r="S143" s="93"/>
      <c r="T143" s="93"/>
      <c r="U143" s="93"/>
      <c r="V143" s="93"/>
      <c r="W143" s="93"/>
      <c r="X143" s="93"/>
      <c r="Y143" s="93"/>
      <c r="Z143" s="93"/>
      <c r="AA143" s="93"/>
      <c r="AB143" s="93"/>
    </row>
    <row r="144" spans="1:28" s="102" customFormat="1" x14ac:dyDescent="0.25">
      <c r="A144" s="92"/>
      <c r="B144" s="159" t="s">
        <v>527</v>
      </c>
      <c r="C144" s="208"/>
      <c r="D144" s="159" t="s">
        <v>215</v>
      </c>
      <c r="E144" s="92"/>
      <c r="F144" s="92"/>
      <c r="G144" s="92"/>
      <c r="H144" s="117"/>
      <c r="I144" s="92"/>
      <c r="J144" s="151" t="s">
        <v>334</v>
      </c>
      <c r="K144" s="148"/>
      <c r="L144" s="151" t="s">
        <v>334</v>
      </c>
      <c r="M144" s="148"/>
      <c r="N144" s="151" t="s">
        <v>334</v>
      </c>
      <c r="S144" s="93"/>
      <c r="T144" s="93"/>
      <c r="U144" s="93"/>
      <c r="V144" s="93"/>
      <c r="W144" s="93"/>
      <c r="X144" s="93"/>
      <c r="Y144" s="93"/>
      <c r="Z144" s="93"/>
      <c r="AA144" s="93"/>
      <c r="AB144" s="93"/>
    </row>
    <row r="145" spans="2:28" x14ac:dyDescent="0.25">
      <c r="B145" s="105"/>
      <c r="C145" s="208"/>
      <c r="D145" s="130"/>
      <c r="H145" s="118"/>
      <c r="J145" s="152" t="s">
        <v>335</v>
      </c>
      <c r="K145" s="148"/>
      <c r="L145" s="152" t="s">
        <v>336</v>
      </c>
      <c r="M145" s="148"/>
      <c r="N145" s="152" t="s">
        <v>336</v>
      </c>
      <c r="S145" s="93"/>
      <c r="T145" s="93"/>
      <c r="U145" s="93"/>
      <c r="V145" s="93"/>
      <c r="W145" s="93"/>
      <c r="X145" s="93"/>
      <c r="Y145" s="93"/>
      <c r="Z145" s="93"/>
      <c r="AA145" s="93"/>
      <c r="AB145" s="93"/>
    </row>
    <row r="146" spans="2:28" x14ac:dyDescent="0.25">
      <c r="B146" s="109" t="str">
        <f>B135&amp;" lag - Enkel serie"</f>
        <v>8 lag - Enkel serie</v>
      </c>
      <c r="C146" s="208"/>
      <c r="D146" s="12" t="s">
        <v>532</v>
      </c>
      <c r="H146" s="116" t="str">
        <f>H135&amp;" lag - trippel serie"</f>
        <v>6 lag - trippel serie</v>
      </c>
      <c r="S146" s="93"/>
      <c r="T146" s="93"/>
      <c r="U146" s="93"/>
      <c r="V146" s="251"/>
      <c r="W146" s="93"/>
      <c r="X146" s="242"/>
      <c r="Y146" s="93"/>
      <c r="Z146" s="93"/>
      <c r="AA146" s="93"/>
      <c r="AB146" s="93"/>
    </row>
    <row r="147" spans="2:28" x14ac:dyDescent="0.25">
      <c r="B147" s="101" t="str">
        <f>(B135-1)*1&amp;" kamper"</f>
        <v>7 kamper</v>
      </c>
      <c r="C147" s="208"/>
      <c r="D147" s="209" t="s">
        <v>533</v>
      </c>
      <c r="E147" s="119"/>
      <c r="G147" s="119"/>
      <c r="H147" s="11" t="s">
        <v>269</v>
      </c>
      <c r="I147" s="100"/>
      <c r="S147" s="93"/>
      <c r="T147" s="93"/>
      <c r="U147" s="93"/>
      <c r="V147" s="252"/>
      <c r="W147" s="93"/>
      <c r="X147" s="252"/>
      <c r="Y147" s="93"/>
      <c r="Z147" s="242"/>
      <c r="AA147" s="244"/>
      <c r="AB147" s="242"/>
    </row>
    <row r="148" spans="2:28" x14ac:dyDescent="0.25">
      <c r="E148" s="119"/>
      <c r="G148" s="119"/>
      <c r="I148" s="100"/>
      <c r="J148" s="9" t="s">
        <v>459</v>
      </c>
      <c r="K148" s="153"/>
      <c r="L148" s="9" t="s">
        <v>274</v>
      </c>
      <c r="S148" s="93"/>
      <c r="T148" s="93"/>
      <c r="U148" s="93"/>
      <c r="V148" s="93"/>
      <c r="W148" s="93"/>
      <c r="X148" s="245"/>
      <c r="Y148" s="93"/>
      <c r="Z148" s="252"/>
      <c r="AA148" s="244"/>
      <c r="AB148" s="252"/>
    </row>
    <row r="149" spans="2:28" x14ac:dyDescent="0.25">
      <c r="B149" s="9" t="s">
        <v>452</v>
      </c>
      <c r="C149" s="153"/>
      <c r="D149" s="9" t="s">
        <v>453</v>
      </c>
      <c r="E149" s="119"/>
      <c r="G149" s="119"/>
      <c r="I149" s="100"/>
      <c r="J149" s="154"/>
      <c r="K149" s="153"/>
      <c r="L149" s="154"/>
      <c r="S149" s="93"/>
      <c r="T149" s="93"/>
      <c r="U149" s="93"/>
      <c r="V149" s="93"/>
      <c r="W149" s="93"/>
      <c r="X149" s="245"/>
      <c r="Y149" s="93"/>
      <c r="Z149" s="252"/>
      <c r="AA149" s="244"/>
      <c r="AB149" s="252"/>
    </row>
    <row r="150" spans="2:28" x14ac:dyDescent="0.25">
      <c r="B150" s="238"/>
      <c r="C150" s="153"/>
      <c r="D150" s="154"/>
      <c r="E150" s="119"/>
      <c r="G150" s="119"/>
      <c r="I150" s="100"/>
      <c r="J150" s="154"/>
      <c r="K150" s="153"/>
      <c r="L150" s="154"/>
      <c r="S150" s="93"/>
      <c r="T150" s="93"/>
      <c r="U150" s="93"/>
      <c r="V150" s="93"/>
      <c r="W150" s="93"/>
      <c r="X150" s="245"/>
      <c r="Y150" s="93"/>
      <c r="Z150" s="252"/>
      <c r="AA150" s="244"/>
      <c r="AB150" s="252"/>
    </row>
    <row r="151" spans="2:28" x14ac:dyDescent="0.25">
      <c r="B151" s="154"/>
      <c r="C151" s="153"/>
      <c r="D151" s="154"/>
      <c r="E151" s="119"/>
      <c r="G151" s="119"/>
      <c r="I151" s="100"/>
      <c r="J151" s="15" t="s">
        <v>218</v>
      </c>
      <c r="K151" s="153"/>
      <c r="L151" s="15" t="s">
        <v>460</v>
      </c>
      <c r="S151" s="93"/>
      <c r="T151" s="93"/>
      <c r="U151" s="93"/>
      <c r="V151" s="93"/>
      <c r="W151" s="93"/>
      <c r="X151" s="245"/>
      <c r="Y151" s="93"/>
      <c r="Z151" s="252"/>
      <c r="AA151" s="244"/>
      <c r="AB151" s="252"/>
    </row>
    <row r="152" spans="2:28" x14ac:dyDescent="0.25">
      <c r="B152" s="15" t="s">
        <v>218</v>
      </c>
      <c r="C152" s="153"/>
      <c r="D152" s="15" t="s">
        <v>460</v>
      </c>
      <c r="E152" s="119"/>
      <c r="G152" s="119"/>
      <c r="I152" s="100"/>
      <c r="J152" s="15" t="s">
        <v>461</v>
      </c>
      <c r="K152" s="153"/>
      <c r="L152" s="15" t="s">
        <v>462</v>
      </c>
      <c r="S152" s="93"/>
      <c r="T152" s="93"/>
      <c r="U152" s="93"/>
      <c r="V152" s="93"/>
      <c r="W152" s="93"/>
      <c r="X152" s="245"/>
      <c r="Y152" s="93"/>
      <c r="Z152" s="252"/>
      <c r="AA152" s="244"/>
      <c r="AB152" s="252"/>
    </row>
    <row r="153" spans="2:28" x14ac:dyDescent="0.25">
      <c r="B153" s="15" t="s">
        <v>159</v>
      </c>
      <c r="C153" s="153"/>
      <c r="D153" s="15" t="s">
        <v>160</v>
      </c>
      <c r="E153" s="119"/>
      <c r="G153" s="119"/>
      <c r="I153" s="100"/>
      <c r="J153" s="154"/>
      <c r="K153" s="153"/>
      <c r="L153" s="154"/>
      <c r="S153" s="93"/>
      <c r="T153" s="93"/>
      <c r="U153" s="93"/>
      <c r="V153" s="93"/>
      <c r="W153" s="93"/>
      <c r="X153" s="245"/>
      <c r="Y153" s="93"/>
      <c r="Z153" s="252"/>
      <c r="AA153" s="244"/>
      <c r="AB153" s="252"/>
    </row>
    <row r="154" spans="2:28" x14ac:dyDescent="0.25">
      <c r="B154" s="154"/>
      <c r="C154" s="153"/>
      <c r="D154" s="154"/>
      <c r="E154" s="119"/>
      <c r="G154" s="119"/>
      <c r="I154" s="100"/>
      <c r="J154" s="154"/>
      <c r="K154" s="153"/>
      <c r="L154" s="154"/>
      <c r="S154" s="93"/>
      <c r="T154" s="93"/>
      <c r="U154" s="93"/>
      <c r="V154" s="93"/>
      <c r="W154" s="93"/>
      <c r="X154" s="245"/>
      <c r="Y154" s="93"/>
      <c r="Z154" s="252"/>
      <c r="AA154" s="244"/>
      <c r="AB154" s="252"/>
    </row>
    <row r="155" spans="2:28" x14ac:dyDescent="0.25">
      <c r="B155" s="154"/>
      <c r="C155" s="153"/>
      <c r="D155" s="154"/>
      <c r="E155" s="119"/>
      <c r="G155" s="119"/>
      <c r="I155" s="100"/>
      <c r="J155" s="154"/>
      <c r="K155" s="153"/>
      <c r="L155" s="154"/>
      <c r="S155" s="93"/>
      <c r="T155" s="93"/>
      <c r="U155" s="93"/>
      <c r="V155" s="93"/>
      <c r="W155" s="93"/>
      <c r="X155" s="245"/>
      <c r="Y155" s="93"/>
      <c r="Z155" s="252"/>
      <c r="AA155" s="244"/>
      <c r="AB155" s="252"/>
    </row>
    <row r="156" spans="2:28" x14ac:dyDescent="0.25">
      <c r="B156" s="154"/>
      <c r="C156" s="153"/>
      <c r="D156" s="154"/>
      <c r="E156" s="119"/>
      <c r="G156" s="119"/>
      <c r="I156" s="100"/>
      <c r="J156" s="154"/>
      <c r="K156" s="155"/>
      <c r="L156" s="154"/>
      <c r="R156" s="93"/>
      <c r="S156" s="93"/>
      <c r="T156" s="93"/>
      <c r="U156" s="93"/>
      <c r="V156" s="93"/>
      <c r="W156" s="93"/>
      <c r="X156" s="245"/>
      <c r="Y156" s="93"/>
      <c r="Z156" s="252"/>
      <c r="AA156" s="244"/>
      <c r="AB156" s="252"/>
    </row>
    <row r="157" spans="2:28" x14ac:dyDescent="0.25">
      <c r="B157" s="239"/>
      <c r="C157" s="155"/>
      <c r="D157" s="154"/>
      <c r="E157" s="119"/>
      <c r="G157" s="119"/>
      <c r="I157" s="100"/>
      <c r="J157" s="10" t="s">
        <v>219</v>
      </c>
      <c r="K157" s="153"/>
      <c r="L157" s="10" t="s">
        <v>219</v>
      </c>
      <c r="R157" s="93"/>
      <c r="S157" s="93"/>
      <c r="T157" s="93"/>
      <c r="U157" s="93"/>
      <c r="V157" s="93"/>
      <c r="W157" s="93"/>
      <c r="X157" s="245"/>
      <c r="Y157" s="93"/>
      <c r="Z157" s="252"/>
      <c r="AA157" s="244"/>
      <c r="AB157" s="252"/>
    </row>
    <row r="158" spans="2:28" x14ac:dyDescent="0.25">
      <c r="B158" s="10" t="s">
        <v>454</v>
      </c>
      <c r="C158" s="153"/>
      <c r="D158" s="10" t="s">
        <v>161</v>
      </c>
      <c r="E158" s="119"/>
      <c r="G158" s="119"/>
      <c r="I158" s="100"/>
      <c r="J158" s="11" t="s">
        <v>337</v>
      </c>
      <c r="K158" s="153"/>
      <c r="L158" s="11" t="s">
        <v>337</v>
      </c>
      <c r="R158" s="241"/>
      <c r="S158" s="246"/>
      <c r="T158" s="241"/>
      <c r="U158" s="93"/>
      <c r="V158" s="93"/>
      <c r="W158" s="93"/>
      <c r="X158" s="245"/>
      <c r="Y158" s="93"/>
      <c r="Z158" s="252"/>
      <c r="AA158" s="244"/>
      <c r="AB158" s="252"/>
    </row>
    <row r="159" spans="2:28" x14ac:dyDescent="0.25">
      <c r="B159" s="11" t="s">
        <v>455</v>
      </c>
      <c r="C159" s="153"/>
      <c r="D159" s="11" t="s">
        <v>456</v>
      </c>
      <c r="E159" s="119"/>
      <c r="G159" s="119"/>
      <c r="I159" s="100"/>
      <c r="K159" s="100"/>
      <c r="R159" s="241"/>
      <c r="S159" s="246"/>
      <c r="T159" s="241"/>
      <c r="U159" s="93"/>
      <c r="V159" s="93"/>
      <c r="W159" s="93"/>
      <c r="X159" s="245"/>
      <c r="Y159" s="93"/>
      <c r="Z159" s="247"/>
      <c r="AA159" s="244"/>
      <c r="AB159" s="248"/>
    </row>
    <row r="160" spans="2:28" s="102" customFormat="1" x14ac:dyDescent="0.25">
      <c r="B160" s="143"/>
      <c r="C160" s="155"/>
      <c r="D160" s="143"/>
      <c r="E160" s="236"/>
      <c r="G160" s="236"/>
      <c r="I160" s="237"/>
      <c r="K160" s="237"/>
      <c r="R160" s="241"/>
      <c r="S160" s="246"/>
      <c r="T160" s="241"/>
      <c r="U160" s="93"/>
      <c r="V160" s="93"/>
      <c r="W160" s="93"/>
      <c r="X160" s="245"/>
      <c r="Y160" s="93"/>
      <c r="Z160" s="247"/>
      <c r="AA160" s="244"/>
      <c r="AB160" s="248"/>
    </row>
    <row r="161" spans="1:28" ht="21" x14ac:dyDescent="0.35">
      <c r="A161" s="89"/>
      <c r="B161" s="90" t="s">
        <v>118</v>
      </c>
      <c r="C161" s="89"/>
      <c r="D161" s="91">
        <f>B163+D163</f>
        <v>16</v>
      </c>
      <c r="E161" s="91" t="s">
        <v>1</v>
      </c>
      <c r="F161" s="89"/>
      <c r="G161" s="89"/>
      <c r="H161" s="89"/>
      <c r="I161" s="89"/>
      <c r="J161" s="89"/>
      <c r="K161" s="89"/>
      <c r="L161" s="89"/>
      <c r="M161" s="89"/>
      <c r="N161" s="89"/>
      <c r="R161" s="242"/>
      <c r="S161" s="246"/>
      <c r="T161" s="242"/>
      <c r="U161" s="93"/>
      <c r="V161" s="93"/>
      <c r="W161" s="93"/>
      <c r="X161" s="247"/>
      <c r="Y161" s="93"/>
      <c r="Z161" s="253"/>
      <c r="AA161" s="244"/>
      <c r="AB161" s="254"/>
    </row>
    <row r="162" spans="1:28" x14ac:dyDescent="0.25">
      <c r="E162" s="119"/>
      <c r="G162" s="119"/>
      <c r="R162" s="242"/>
      <c r="S162" s="246"/>
      <c r="T162" s="242"/>
      <c r="U162" s="93"/>
      <c r="V162" s="93"/>
      <c r="W162" s="93"/>
      <c r="X162" s="255"/>
      <c r="Y162" s="93"/>
      <c r="Z162" s="249"/>
      <c r="AA162" s="244"/>
      <c r="AB162" s="249"/>
    </row>
    <row r="163" spans="1:28" x14ac:dyDescent="0.25">
      <c r="B163" s="175">
        <f>COUNTA(B165:B174)</f>
        <v>10</v>
      </c>
      <c r="C163" s="20"/>
      <c r="D163" s="190">
        <f>COUNTA(D165:D174)</f>
        <v>6</v>
      </c>
      <c r="G163" s="120"/>
      <c r="I163" s="121"/>
      <c r="K163" s="100"/>
      <c r="R163" s="241"/>
      <c r="S163" s="246"/>
      <c r="T163" s="241"/>
      <c r="U163" s="93"/>
      <c r="V163" s="93"/>
      <c r="W163" s="93"/>
      <c r="X163" s="245"/>
      <c r="Y163" s="93"/>
      <c r="Z163" s="249"/>
      <c r="AA163" s="244"/>
      <c r="AB163" s="249"/>
    </row>
    <row r="164" spans="1:28" x14ac:dyDescent="0.25">
      <c r="B164" s="191" t="s">
        <v>114</v>
      </c>
      <c r="C164" s="20"/>
      <c r="D164" s="191" t="s">
        <v>401</v>
      </c>
      <c r="H164" s="9" t="s">
        <v>419</v>
      </c>
      <c r="R164" s="241"/>
      <c r="S164" s="246"/>
      <c r="T164" s="241"/>
      <c r="U164" s="93"/>
      <c r="V164" s="93"/>
      <c r="W164" s="93"/>
      <c r="X164" s="256"/>
      <c r="Y164" s="93"/>
      <c r="Z164" s="249"/>
      <c r="AA164" s="244"/>
      <c r="AB164" s="249"/>
    </row>
    <row r="165" spans="1:28" x14ac:dyDescent="0.25">
      <c r="B165" s="164" t="s">
        <v>135</v>
      </c>
      <c r="C165" s="20"/>
      <c r="D165" s="164" t="s">
        <v>127</v>
      </c>
      <c r="H165" s="165" t="s">
        <v>268</v>
      </c>
      <c r="I165" s="2" t="s">
        <v>498</v>
      </c>
      <c r="R165" s="243"/>
      <c r="S165" s="246"/>
      <c r="T165" s="243"/>
      <c r="U165" s="93"/>
      <c r="V165" s="93"/>
      <c r="W165" s="93"/>
      <c r="X165" s="245"/>
      <c r="Y165" s="93"/>
      <c r="Z165" s="253"/>
      <c r="AA165" s="244"/>
      <c r="AB165" s="244"/>
    </row>
    <row r="166" spans="1:28" x14ac:dyDescent="0.25">
      <c r="B166" s="164" t="s">
        <v>277</v>
      </c>
      <c r="C166" s="20"/>
      <c r="D166" s="164" t="s">
        <v>225</v>
      </c>
      <c r="H166" s="7" t="s">
        <v>227</v>
      </c>
      <c r="R166" s="143"/>
      <c r="S166" s="246"/>
      <c r="T166" s="143"/>
      <c r="U166" s="93"/>
      <c r="V166" s="93"/>
      <c r="W166" s="93"/>
      <c r="X166" s="257"/>
      <c r="Y166" s="93"/>
      <c r="Z166" s="246"/>
      <c r="AA166" s="244"/>
      <c r="AB166" s="246"/>
    </row>
    <row r="167" spans="1:28" x14ac:dyDescent="0.25">
      <c r="B167" s="164" t="s">
        <v>125</v>
      </c>
      <c r="C167" s="20"/>
      <c r="D167" s="164" t="s">
        <v>204</v>
      </c>
      <c r="H167" s="98"/>
      <c r="R167" s="93"/>
      <c r="S167" s="93"/>
      <c r="T167" s="93"/>
      <c r="U167" s="93"/>
      <c r="V167" s="93"/>
      <c r="W167" s="93"/>
      <c r="X167" s="245"/>
      <c r="Y167" s="93"/>
      <c r="Z167" s="246"/>
      <c r="AA167" s="244"/>
      <c r="AB167" s="246"/>
    </row>
    <row r="168" spans="1:28" x14ac:dyDescent="0.25">
      <c r="B168" s="164" t="s">
        <v>136</v>
      </c>
      <c r="C168" s="20"/>
      <c r="D168" s="164" t="s">
        <v>318</v>
      </c>
      <c r="H168" s="98"/>
      <c r="R168" s="93"/>
      <c r="S168" s="93"/>
      <c r="T168" s="93"/>
      <c r="U168" s="93"/>
      <c r="V168" s="93"/>
      <c r="W168" s="93"/>
      <c r="X168" s="258"/>
      <c r="Y168" s="93"/>
      <c r="Z168" s="246"/>
      <c r="AA168" s="244"/>
      <c r="AB168" s="246"/>
    </row>
    <row r="169" spans="1:28" x14ac:dyDescent="0.25">
      <c r="B169" s="164" t="s">
        <v>402</v>
      </c>
      <c r="C169" s="20"/>
      <c r="D169" s="164" t="s">
        <v>314</v>
      </c>
      <c r="H169" s="98"/>
      <c r="S169" s="93"/>
      <c r="T169" s="93"/>
      <c r="U169" s="93"/>
      <c r="V169" s="93"/>
      <c r="W169" s="93"/>
      <c r="X169" s="250"/>
      <c r="Y169" s="93"/>
      <c r="Z169" s="93"/>
      <c r="AA169" s="93"/>
      <c r="AB169" s="93"/>
    </row>
    <row r="170" spans="1:28" x14ac:dyDescent="0.25">
      <c r="B170" s="164" t="s">
        <v>276</v>
      </c>
      <c r="C170" s="20"/>
      <c r="D170" s="164" t="s">
        <v>209</v>
      </c>
      <c r="H170" s="98"/>
      <c r="S170" s="93"/>
      <c r="T170" s="93"/>
      <c r="U170" s="93"/>
      <c r="V170" s="93"/>
      <c r="W170" s="93"/>
      <c r="X170" s="250"/>
      <c r="Y170" s="93"/>
      <c r="Z170" s="93"/>
      <c r="AA170" s="93"/>
      <c r="AB170" s="93"/>
    </row>
    <row r="171" spans="1:28" x14ac:dyDescent="0.25">
      <c r="B171" s="164" t="s">
        <v>129</v>
      </c>
      <c r="C171" s="20"/>
      <c r="D171" s="164"/>
      <c r="H171" s="123"/>
      <c r="S171" s="93"/>
      <c r="T171" s="93"/>
      <c r="U171" s="93"/>
      <c r="V171" s="93"/>
      <c r="W171" s="93"/>
      <c r="X171" s="250"/>
      <c r="Y171" s="93"/>
      <c r="Z171" s="93"/>
      <c r="AA171" s="93"/>
      <c r="AB171" s="93"/>
    </row>
    <row r="172" spans="1:28" x14ac:dyDescent="0.25">
      <c r="B172" s="164" t="s">
        <v>139</v>
      </c>
      <c r="C172" s="145"/>
      <c r="D172" s="164"/>
      <c r="H172" s="123"/>
      <c r="S172" s="93"/>
      <c r="T172" s="93"/>
      <c r="U172" s="93"/>
      <c r="V172" s="93"/>
      <c r="W172" s="93"/>
      <c r="X172" s="245"/>
      <c r="Y172" s="93"/>
      <c r="Z172" s="259"/>
      <c r="AA172" s="93"/>
      <c r="AB172" s="93"/>
    </row>
    <row r="173" spans="1:28" x14ac:dyDescent="0.25">
      <c r="B173" s="164" t="s">
        <v>147</v>
      </c>
      <c r="C173" s="20"/>
      <c r="D173" s="164"/>
      <c r="H173" s="124"/>
      <c r="S173" s="93"/>
      <c r="T173" s="93"/>
      <c r="U173" s="93"/>
      <c r="V173" s="93"/>
      <c r="W173" s="93"/>
      <c r="X173" s="246"/>
      <c r="Y173" s="93"/>
      <c r="Z173" s="257"/>
      <c r="AA173" s="93"/>
      <c r="AB173" s="93"/>
    </row>
    <row r="174" spans="1:28" x14ac:dyDescent="0.25">
      <c r="B174" s="164" t="s">
        <v>313</v>
      </c>
      <c r="C174" s="20"/>
      <c r="D174" s="164"/>
      <c r="H174" s="125"/>
      <c r="S174" s="93"/>
      <c r="T174" s="93"/>
      <c r="U174" s="93"/>
      <c r="V174" s="93"/>
      <c r="W174" s="93"/>
      <c r="X174" s="143"/>
      <c r="Y174" s="93"/>
      <c r="Z174" s="258"/>
      <c r="AA174" s="93"/>
      <c r="AB174" s="93"/>
    </row>
    <row r="175" spans="1:28" x14ac:dyDescent="0.25">
      <c r="B175" s="192" t="str">
        <f>B163&amp;" lag - Dobbel Serie"</f>
        <v>10 lag - Dobbel Serie</v>
      </c>
      <c r="C175" s="20"/>
      <c r="D175" s="192" t="str">
        <f>D163&amp;" lag - Trippel Serie"</f>
        <v>6 lag - Trippel Serie</v>
      </c>
      <c r="H175" s="112"/>
      <c r="S175" s="93"/>
      <c r="T175" s="93"/>
      <c r="U175" s="93"/>
      <c r="V175" s="93"/>
      <c r="W175" s="93"/>
      <c r="X175" s="93"/>
      <c r="Y175" s="93"/>
      <c r="Z175" s="256"/>
      <c r="AA175" s="93"/>
      <c r="AB175" s="93"/>
    </row>
    <row r="176" spans="1:28" x14ac:dyDescent="0.25">
      <c r="B176" s="192" t="str">
        <f>(B163-1)*2&amp;" Kamper"</f>
        <v>18 Kamper</v>
      </c>
      <c r="C176" s="20"/>
      <c r="D176" s="192" t="str">
        <f>(D163-1)*3&amp;" Kamper"</f>
        <v>15 Kamper</v>
      </c>
      <c r="S176" s="93"/>
      <c r="T176" s="93"/>
      <c r="U176" s="93"/>
      <c r="V176" s="93"/>
      <c r="W176" s="93"/>
      <c r="X176" s="93"/>
      <c r="Y176" s="93"/>
      <c r="Z176" s="255"/>
      <c r="AA176" s="93"/>
      <c r="AB176" s="93"/>
    </row>
    <row r="177" spans="1:28" x14ac:dyDescent="0.25">
      <c r="S177" s="93"/>
      <c r="T177" s="93"/>
      <c r="U177" s="93"/>
      <c r="V177" s="93"/>
      <c r="W177" s="93"/>
      <c r="X177" s="93"/>
      <c r="Y177" s="93"/>
      <c r="Z177" s="93"/>
      <c r="AA177" s="93"/>
      <c r="AB177" s="93"/>
    </row>
    <row r="178" spans="1:28" x14ac:dyDescent="0.25">
      <c r="S178" s="93"/>
      <c r="T178" s="93"/>
      <c r="U178" s="93"/>
      <c r="V178" s="93"/>
      <c r="W178" s="93"/>
      <c r="X178" s="93"/>
      <c r="Y178" s="93"/>
      <c r="Z178" s="260"/>
      <c r="AA178" s="93"/>
      <c r="AB178" s="93"/>
    </row>
    <row r="179" spans="1:28" ht="21" x14ac:dyDescent="0.35">
      <c r="A179" s="89"/>
      <c r="B179" s="90" t="s">
        <v>119</v>
      </c>
      <c r="C179" s="89"/>
      <c r="D179" s="91">
        <f>B182+J182+H182</f>
        <v>19</v>
      </c>
      <c r="E179" s="91" t="s">
        <v>1</v>
      </c>
      <c r="F179" s="89"/>
      <c r="G179" s="89"/>
      <c r="H179" s="89"/>
      <c r="I179" s="89"/>
      <c r="J179" s="89"/>
      <c r="K179" s="89"/>
      <c r="L179" s="89"/>
      <c r="M179" s="89"/>
      <c r="N179" s="89"/>
      <c r="S179" s="93"/>
      <c r="T179" s="93"/>
      <c r="U179" s="93"/>
      <c r="V179" s="93"/>
      <c r="W179" s="93"/>
      <c r="X179" s="93"/>
      <c r="Y179" s="93"/>
      <c r="Z179" s="93"/>
      <c r="AA179" s="93"/>
      <c r="AB179" s="93"/>
    </row>
    <row r="180" spans="1:28" x14ac:dyDescent="0.25">
      <c r="S180" s="93"/>
      <c r="T180" s="93"/>
      <c r="U180" s="93"/>
      <c r="V180" s="93"/>
      <c r="W180" s="93"/>
      <c r="X180" s="93"/>
      <c r="Y180" s="93"/>
      <c r="Z180" s="93"/>
      <c r="AA180" s="93"/>
      <c r="AB180" s="93"/>
    </row>
    <row r="181" spans="1:28" x14ac:dyDescent="0.25">
      <c r="H181" s="122"/>
      <c r="I181" s="122"/>
      <c r="J181" s="122"/>
      <c r="S181" s="93"/>
      <c r="T181" s="93"/>
      <c r="U181" s="93"/>
      <c r="V181" s="93"/>
      <c r="W181" s="93"/>
      <c r="X181" s="93"/>
      <c r="Y181" s="93"/>
      <c r="Z181" s="93"/>
      <c r="AA181" s="93"/>
      <c r="AB181" s="93"/>
    </row>
    <row r="182" spans="1:28" x14ac:dyDescent="0.25">
      <c r="B182" s="175">
        <f>COUNTA(B184:B194)</f>
        <v>11</v>
      </c>
      <c r="H182" s="94">
        <f>COUNTA(H184:H192)</f>
        <v>8</v>
      </c>
      <c r="J182" s="94"/>
    </row>
    <row r="183" spans="1:28" x14ac:dyDescent="0.25">
      <c r="B183" s="9" t="s">
        <v>117</v>
      </c>
      <c r="D183" s="3" t="s">
        <v>468</v>
      </c>
      <c r="H183" s="114" t="s">
        <v>115</v>
      </c>
    </row>
    <row r="184" spans="1:28" x14ac:dyDescent="0.25">
      <c r="A184" s="102"/>
      <c r="B184" s="18" t="s">
        <v>133</v>
      </c>
      <c r="H184" s="165" t="s">
        <v>329</v>
      </c>
    </row>
    <row r="185" spans="1:28" x14ac:dyDescent="0.25">
      <c r="B185" s="18" t="s">
        <v>403</v>
      </c>
      <c r="D185" s="145" t="s">
        <v>467</v>
      </c>
      <c r="H185" s="7" t="s">
        <v>234</v>
      </c>
    </row>
    <row r="186" spans="1:28" x14ac:dyDescent="0.25">
      <c r="B186" s="18" t="s">
        <v>277</v>
      </c>
      <c r="H186" s="7" t="s">
        <v>235</v>
      </c>
    </row>
    <row r="187" spans="1:28" x14ac:dyDescent="0.25">
      <c r="B187" s="18" t="s">
        <v>134</v>
      </c>
      <c r="H187" s="7" t="s">
        <v>231</v>
      </c>
    </row>
    <row r="188" spans="1:28" x14ac:dyDescent="0.25">
      <c r="B188" s="193" t="s">
        <v>126</v>
      </c>
      <c r="H188" s="165" t="s">
        <v>252</v>
      </c>
    </row>
    <row r="189" spans="1:28" x14ac:dyDescent="0.25">
      <c r="B189" s="193" t="s">
        <v>127</v>
      </c>
      <c r="H189" s="7" t="s">
        <v>268</v>
      </c>
    </row>
    <row r="190" spans="1:28" x14ac:dyDescent="0.25">
      <c r="B190" s="193" t="s">
        <v>283</v>
      </c>
      <c r="H190" s="165" t="s">
        <v>328</v>
      </c>
    </row>
    <row r="191" spans="1:28" x14ac:dyDescent="0.25">
      <c r="B191" s="193" t="s">
        <v>144</v>
      </c>
      <c r="H191" s="7" t="s">
        <v>256</v>
      </c>
      <c r="S191" s="100"/>
    </row>
    <row r="192" spans="1:28" x14ac:dyDescent="0.25">
      <c r="B192" s="193" t="s">
        <v>139</v>
      </c>
      <c r="H192" s="124"/>
    </row>
    <row r="193" spans="1:14" x14ac:dyDescent="0.25">
      <c r="B193" s="193" t="s">
        <v>292</v>
      </c>
      <c r="H193" s="166" t="s">
        <v>330</v>
      </c>
    </row>
    <row r="194" spans="1:14" x14ac:dyDescent="0.25">
      <c r="B194" s="193" t="s">
        <v>209</v>
      </c>
      <c r="H194" s="142" t="s">
        <v>331</v>
      </c>
    </row>
    <row r="195" spans="1:14" x14ac:dyDescent="0.25">
      <c r="B195" s="12" t="str">
        <f>B182&amp;" lag - Dobbel serie"</f>
        <v>11 lag - Dobbel serie</v>
      </c>
    </row>
    <row r="196" spans="1:14" x14ac:dyDescent="0.25">
      <c r="B196" s="192" t="str">
        <f>(B182-1)*2&amp;" kamper"</f>
        <v>20 kamper</v>
      </c>
      <c r="F196" s="122"/>
    </row>
    <row r="197" spans="1:14" s="102" customFormat="1" x14ac:dyDescent="0.25">
      <c r="A197" s="92"/>
      <c r="B197" s="182"/>
      <c r="F197" s="207"/>
    </row>
    <row r="199" spans="1:14" ht="21" x14ac:dyDescent="0.35">
      <c r="A199" s="89"/>
      <c r="B199" s="90" t="s">
        <v>67</v>
      </c>
      <c r="C199" s="89"/>
      <c r="D199" s="89"/>
      <c r="E199" s="89"/>
      <c r="F199" s="90" t="s">
        <v>68</v>
      </c>
      <c r="G199" s="89"/>
      <c r="H199" s="89"/>
      <c r="I199" s="89"/>
      <c r="J199" s="90" t="s">
        <v>69</v>
      </c>
      <c r="K199" s="89"/>
      <c r="L199" s="89"/>
      <c r="M199" s="6">
        <f>F201</f>
        <v>8</v>
      </c>
      <c r="N199" s="91" t="s">
        <v>47</v>
      </c>
    </row>
    <row r="201" spans="1:14" x14ac:dyDescent="0.25">
      <c r="F201" s="94">
        <f>COUNTA(F203:F212)</f>
        <v>8</v>
      </c>
    </row>
    <row r="202" spans="1:14" x14ac:dyDescent="0.25">
      <c r="F202" s="114" t="s">
        <v>70</v>
      </c>
      <c r="J202" s="122"/>
    </row>
    <row r="203" spans="1:14" x14ac:dyDescent="0.25">
      <c r="F203" s="18" t="s">
        <v>470</v>
      </c>
    </row>
    <row r="204" spans="1:14" x14ac:dyDescent="0.25">
      <c r="F204" s="18" t="s">
        <v>135</v>
      </c>
    </row>
    <row r="205" spans="1:14" x14ac:dyDescent="0.25">
      <c r="F205" s="18" t="s">
        <v>469</v>
      </c>
    </row>
    <row r="206" spans="1:14" x14ac:dyDescent="0.25">
      <c r="F206" s="18" t="s">
        <v>404</v>
      </c>
    </row>
    <row r="207" spans="1:14" x14ac:dyDescent="0.25">
      <c r="F207" s="1" t="s">
        <v>268</v>
      </c>
    </row>
    <row r="208" spans="1:14" x14ac:dyDescent="0.25">
      <c r="F208" s="18" t="s">
        <v>129</v>
      </c>
      <c r="H208" s="122"/>
    </row>
    <row r="209" spans="6:7" x14ac:dyDescent="0.25">
      <c r="F209" s="18" t="s">
        <v>313</v>
      </c>
      <c r="G209" s="2"/>
    </row>
    <row r="210" spans="6:7" x14ac:dyDescent="0.25">
      <c r="F210" s="18" t="s">
        <v>150</v>
      </c>
      <c r="G210" s="2"/>
    </row>
    <row r="211" spans="6:7" x14ac:dyDescent="0.25">
      <c r="F211" s="115"/>
    </row>
    <row r="212" spans="6:7" x14ac:dyDescent="0.25">
      <c r="F212" s="115"/>
    </row>
    <row r="213" spans="6:7" x14ac:dyDescent="0.25">
      <c r="F213" s="109" t="str">
        <f>F201&amp;" lag - Enkel serie"</f>
        <v>8 lag - Enkel serie</v>
      </c>
    </row>
    <row r="214" spans="6:7" x14ac:dyDescent="0.25">
      <c r="F214" s="101" t="str">
        <f>(F201-1)*1&amp;" kamper"</f>
        <v>7 kamper</v>
      </c>
    </row>
  </sheetData>
  <sortState xmlns:xlrd2="http://schemas.microsoft.com/office/spreadsheetml/2017/richdata2" ref="C6:C15">
    <sortCondition ref="C6"/>
  </sortState>
  <phoneticPr fontId="8" type="noConversion"/>
  <pageMargins left="0.7" right="0.7" top="0.75" bottom="0.75" header="0.3" footer="0.3"/>
  <pageSetup paperSize="9" scale="54" orientation="landscape" r:id="rId1"/>
  <headerFooter>
    <oddHeader>&amp;LGutter&amp;CPuljeoppsett Sesongen 2016/2017_x000D_Høringsforslag - frist 22.mai for innspill&amp;RNHF Region Vest</oddHeader>
    <oddFooter>&amp;L13.mai 2016&amp;R&amp;P av &amp;N</oddFooter>
  </headerFooter>
  <rowBreaks count="5" manualBreakCount="5">
    <brk id="32" max="16383" man="1"/>
    <brk id="59" max="16383" man="1"/>
    <brk id="144" max="16383" man="1"/>
    <brk id="191" max="16383" man="1"/>
    <brk id="230" max="16383" man="1"/>
  </rowBreaks>
  <colBreaks count="1" manualBreakCount="1">
    <brk id="14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E23"/>
  <sheetViews>
    <sheetView zoomScale="90" zoomScaleNormal="90" zoomScalePageLayoutView="90" workbookViewId="0">
      <selection activeCell="F14" sqref="F14"/>
    </sheetView>
  </sheetViews>
  <sheetFormatPr baseColWidth="10" defaultColWidth="11.42578125" defaultRowHeight="15" x14ac:dyDescent="0.25"/>
  <cols>
    <col min="1" max="1" width="3.85546875" customWidth="1"/>
    <col min="2" max="2" width="23.28515625" customWidth="1"/>
    <col min="3" max="3" width="3.85546875" customWidth="1"/>
    <col min="4" max="4" width="23.28515625" customWidth="1"/>
  </cols>
  <sheetData>
    <row r="2" spans="1:5" ht="21" x14ac:dyDescent="0.35">
      <c r="A2" s="4"/>
      <c r="B2" s="5" t="s">
        <v>71</v>
      </c>
      <c r="C2" s="4"/>
      <c r="D2" s="4"/>
      <c r="E2" s="4"/>
    </row>
    <row r="3" spans="1:5" x14ac:dyDescent="0.25">
      <c r="A3" s="2"/>
      <c r="B3" s="2"/>
      <c r="C3" s="2"/>
      <c r="D3" s="2"/>
      <c r="E3" s="2"/>
    </row>
    <row r="4" spans="1:5" x14ac:dyDescent="0.25">
      <c r="A4" s="2"/>
      <c r="B4" s="8">
        <f>COUNTA(B6:B13)</f>
        <v>0</v>
      </c>
      <c r="C4" s="8"/>
      <c r="D4" s="8">
        <f>COUNTA(D6:D13)</f>
        <v>0</v>
      </c>
      <c r="E4" s="2"/>
    </row>
    <row r="5" spans="1:5" x14ac:dyDescent="0.25">
      <c r="A5" s="2"/>
      <c r="B5" s="9" t="s">
        <v>72</v>
      </c>
      <c r="C5" s="3"/>
      <c r="D5" s="9" t="s">
        <v>73</v>
      </c>
      <c r="E5" s="2"/>
    </row>
    <row r="6" spans="1:5" x14ac:dyDescent="0.25">
      <c r="A6" s="2"/>
      <c r="B6" s="13"/>
      <c r="C6" s="17"/>
      <c r="D6" s="13"/>
      <c r="E6" s="2"/>
    </row>
    <row r="7" spans="1:5" x14ac:dyDescent="0.25">
      <c r="A7" s="2"/>
      <c r="B7" s="13"/>
      <c r="C7" s="17"/>
      <c r="D7" s="13"/>
      <c r="E7" s="2"/>
    </row>
    <row r="8" spans="1:5" x14ac:dyDescent="0.25">
      <c r="A8" s="2"/>
      <c r="B8" s="13"/>
      <c r="C8" s="17"/>
      <c r="D8" s="13"/>
      <c r="E8" s="2"/>
    </row>
    <row r="9" spans="1:5" x14ac:dyDescent="0.25">
      <c r="A9" s="2"/>
      <c r="B9" s="13"/>
      <c r="C9" s="17"/>
      <c r="D9" s="13"/>
      <c r="E9" s="2"/>
    </row>
    <row r="10" spans="1:5" x14ac:dyDescent="0.25">
      <c r="A10" s="2"/>
      <c r="B10" s="13"/>
      <c r="C10" s="17"/>
      <c r="D10" s="13"/>
      <c r="E10" s="2"/>
    </row>
    <row r="11" spans="1:5" x14ac:dyDescent="0.25">
      <c r="A11" s="2"/>
      <c r="B11" s="13"/>
      <c r="C11" s="17"/>
      <c r="D11" s="13"/>
      <c r="E11" s="2"/>
    </row>
    <row r="12" spans="1:5" x14ac:dyDescent="0.25">
      <c r="A12" s="2"/>
      <c r="B12" s="18"/>
      <c r="C12" s="17"/>
      <c r="D12" s="13"/>
      <c r="E12" s="2"/>
    </row>
    <row r="13" spans="1:5" x14ac:dyDescent="0.25">
      <c r="A13" s="2"/>
      <c r="B13" s="19"/>
      <c r="C13" s="17"/>
      <c r="D13" s="19"/>
      <c r="E13" s="2"/>
    </row>
    <row r="14" spans="1:5" x14ac:dyDescent="0.25">
      <c r="A14" s="2"/>
      <c r="B14" s="12" t="str">
        <f>B4&amp;" lag - aktivitetsserie"</f>
        <v>0 lag - aktivitetsserie</v>
      </c>
      <c r="C14" s="2"/>
      <c r="D14" s="12" t="str">
        <f>D4&amp;" lag - aktivitetsserie"</f>
        <v>0 lag - aktivitetsserie</v>
      </c>
      <c r="E14" s="2"/>
    </row>
    <row r="15" spans="1:5" x14ac:dyDescent="0.25">
      <c r="A15" s="2"/>
      <c r="B15" s="12" t="s">
        <v>74</v>
      </c>
      <c r="C15" s="2"/>
      <c r="D15" s="12" t="s">
        <v>74</v>
      </c>
      <c r="E15" s="2"/>
    </row>
    <row r="16" spans="1:5" x14ac:dyDescent="0.25">
      <c r="A16" s="2"/>
      <c r="B16" s="2"/>
      <c r="C16" s="2"/>
      <c r="D16" s="2"/>
      <c r="E16" s="2"/>
    </row>
    <row r="17" spans="1:5" x14ac:dyDescent="0.25">
      <c r="A17" s="2"/>
      <c r="B17" s="2" t="s">
        <v>75</v>
      </c>
      <c r="C17" s="2"/>
      <c r="D17" s="2"/>
      <c r="E17" s="2"/>
    </row>
    <row r="18" spans="1:5" x14ac:dyDescent="0.25">
      <c r="A18" s="2"/>
      <c r="B18" s="2"/>
      <c r="C18" s="2"/>
      <c r="D18" s="2"/>
      <c r="E18" s="2"/>
    </row>
    <row r="19" spans="1:5" x14ac:dyDescent="0.25">
      <c r="A19" s="2"/>
      <c r="B19" s="2"/>
      <c r="C19" s="2"/>
      <c r="D19" s="2"/>
      <c r="E19" s="2"/>
    </row>
    <row r="20" spans="1:5" x14ac:dyDescent="0.25">
      <c r="A20" s="2"/>
      <c r="B20" s="2"/>
      <c r="C20" s="2"/>
      <c r="D20" s="2"/>
      <c r="E20" s="2"/>
    </row>
    <row r="21" spans="1:5" x14ac:dyDescent="0.25">
      <c r="A21" s="2"/>
      <c r="B21" s="2"/>
      <c r="C21" s="2"/>
      <c r="D21" s="2"/>
      <c r="E21" s="2"/>
    </row>
    <row r="22" spans="1:5" x14ac:dyDescent="0.25">
      <c r="A22" s="2"/>
      <c r="B22" s="2"/>
      <c r="C22" s="2"/>
      <c r="D22" s="2"/>
      <c r="E22" s="2"/>
    </row>
    <row r="23" spans="1:5" x14ac:dyDescent="0.25">
      <c r="A23" s="2"/>
      <c r="B23" s="2"/>
      <c r="C23" s="2"/>
      <c r="D23" s="2"/>
      <c r="E23" s="2"/>
    </row>
  </sheetData>
  <sortState xmlns:xlrd2="http://schemas.microsoft.com/office/spreadsheetml/2017/richdata2" ref="D6:D12">
    <sortCondition ref="D6"/>
  </sortState>
  <phoneticPr fontId="8" type="noConversion"/>
  <pageMargins left="0.7" right="0.7" top="0.75" bottom="0.75" header="0.3" footer="0.3"/>
  <pageSetup paperSize="9" orientation="portrait" horizontalDpi="0" verticalDpi="0"/>
  <headerFooter>
    <oddHeader>&amp;LGullserien (HU)&amp;CPuljeoppsett Sesongen 2016/2017_x000D_Høringsforslag - frist 22.mai for innspill&amp;RNHF Region Vest</oddHeader>
    <oddFooter>&amp;L13.mai 2016&amp;R&amp;P av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2">
    <pageSetUpPr fitToPage="1"/>
  </sheetPr>
  <dimension ref="A2:J64"/>
  <sheetViews>
    <sheetView tabSelected="1" topLeftCell="A10" zoomScale="82" zoomScaleNormal="82" zoomScalePageLayoutView="90" workbookViewId="0">
      <selection activeCell="D46" sqref="D46"/>
    </sheetView>
  </sheetViews>
  <sheetFormatPr baseColWidth="10" defaultColWidth="11.42578125" defaultRowHeight="15" x14ac:dyDescent="0.25"/>
  <cols>
    <col min="1" max="1" width="3.85546875" customWidth="1"/>
    <col min="2" max="2" width="23.28515625" customWidth="1"/>
    <col min="3" max="3" width="3.85546875" customWidth="1"/>
    <col min="4" max="4" width="23.28515625" customWidth="1"/>
    <col min="5" max="5" width="3.85546875" customWidth="1"/>
    <col min="6" max="6" width="23.28515625" customWidth="1"/>
    <col min="7" max="7" width="3.85546875" customWidth="1"/>
    <col min="8" max="8" width="23.28515625" customWidth="1"/>
    <col min="9" max="9" width="3.85546875" customWidth="1"/>
  </cols>
  <sheetData>
    <row r="2" spans="1:9" ht="21" x14ac:dyDescent="0.35">
      <c r="A2" s="4"/>
      <c r="B2" s="5" t="s">
        <v>500</v>
      </c>
      <c r="C2" s="4"/>
      <c r="D2" s="6">
        <f>B4+F4+H4+B22+B40+D40+F40+D22</f>
        <v>76</v>
      </c>
      <c r="E2" s="6" t="s">
        <v>501</v>
      </c>
      <c r="F2" s="4"/>
      <c r="G2" s="4"/>
      <c r="H2" s="4"/>
      <c r="I2" s="4"/>
    </row>
    <row r="4" spans="1:9" x14ac:dyDescent="0.25">
      <c r="B4" s="8">
        <f>COUNTA(B6:B17)</f>
        <v>12</v>
      </c>
      <c r="C4" s="2"/>
      <c r="F4" s="8">
        <f>COUNTA(F6:F17)</f>
        <v>12</v>
      </c>
      <c r="G4" s="2"/>
      <c r="H4" s="8">
        <f>COUNTA(H6:H17)</f>
        <v>11</v>
      </c>
    </row>
    <row r="5" spans="1:9" x14ac:dyDescent="0.25">
      <c r="B5" s="262" t="s">
        <v>502</v>
      </c>
      <c r="C5" s="2"/>
      <c r="F5" s="9" t="s">
        <v>503</v>
      </c>
      <c r="G5" s="2"/>
      <c r="H5" s="9" t="s">
        <v>504</v>
      </c>
    </row>
    <row r="6" spans="1:9" x14ac:dyDescent="0.25">
      <c r="B6" s="269" t="s">
        <v>123</v>
      </c>
      <c r="C6" s="17"/>
      <c r="F6" s="269" t="s">
        <v>133</v>
      </c>
      <c r="G6" s="17"/>
      <c r="H6" s="269" t="s">
        <v>231</v>
      </c>
    </row>
    <row r="7" spans="1:9" x14ac:dyDescent="0.25">
      <c r="B7" s="269" t="s">
        <v>511</v>
      </c>
      <c r="C7" s="17"/>
      <c r="F7" s="269" t="s">
        <v>277</v>
      </c>
      <c r="G7" s="17"/>
      <c r="H7" s="269" t="s">
        <v>253</v>
      </c>
    </row>
    <row r="8" spans="1:9" x14ac:dyDescent="0.25">
      <c r="B8" s="269" t="s">
        <v>135</v>
      </c>
      <c r="C8" s="17"/>
      <c r="F8" s="269" t="s">
        <v>514</v>
      </c>
      <c r="G8" s="17"/>
      <c r="H8" s="269" t="s">
        <v>515</v>
      </c>
    </row>
    <row r="9" spans="1:9" x14ac:dyDescent="0.25">
      <c r="B9" s="269" t="s">
        <v>512</v>
      </c>
      <c r="C9" s="17"/>
      <c r="F9" s="269" t="s">
        <v>125</v>
      </c>
      <c r="G9" s="17"/>
      <c r="H9" s="269" t="s">
        <v>237</v>
      </c>
    </row>
    <row r="10" spans="1:9" x14ac:dyDescent="0.25">
      <c r="B10" s="269" t="s">
        <v>234</v>
      </c>
      <c r="C10" s="17"/>
      <c r="F10" s="269" t="s">
        <v>302</v>
      </c>
      <c r="G10" s="17"/>
      <c r="H10" s="269" t="s">
        <v>268</v>
      </c>
    </row>
    <row r="11" spans="1:9" x14ac:dyDescent="0.25">
      <c r="B11" s="269" t="s">
        <v>252</v>
      </c>
      <c r="C11" s="17"/>
      <c r="F11" s="269" t="s">
        <v>225</v>
      </c>
      <c r="G11" s="17"/>
      <c r="H11" s="269" t="s">
        <v>232</v>
      </c>
    </row>
    <row r="12" spans="1:9" x14ac:dyDescent="0.25">
      <c r="B12" s="269" t="s">
        <v>126</v>
      </c>
      <c r="C12" s="17"/>
      <c r="F12" s="269" t="s">
        <v>177</v>
      </c>
      <c r="G12" s="17"/>
      <c r="H12" s="269" t="s">
        <v>244</v>
      </c>
    </row>
    <row r="13" spans="1:9" x14ac:dyDescent="0.25">
      <c r="B13" s="269" t="s">
        <v>128</v>
      </c>
      <c r="C13" s="17"/>
      <c r="F13" s="269" t="s">
        <v>129</v>
      </c>
      <c r="G13" s="17"/>
      <c r="H13" s="269" t="s">
        <v>399</v>
      </c>
    </row>
    <row r="14" spans="1:9" x14ac:dyDescent="0.25">
      <c r="B14" s="269" t="s">
        <v>513</v>
      </c>
      <c r="C14" s="17"/>
      <c r="F14" s="269" t="s">
        <v>306</v>
      </c>
      <c r="G14" s="17"/>
      <c r="H14" s="269" t="s">
        <v>229</v>
      </c>
    </row>
    <row r="15" spans="1:9" x14ac:dyDescent="0.25">
      <c r="B15" s="269" t="s">
        <v>276</v>
      </c>
      <c r="C15" s="17"/>
      <c r="F15" s="269" t="s">
        <v>376</v>
      </c>
      <c r="G15" s="17"/>
      <c r="H15" s="269" t="s">
        <v>240</v>
      </c>
    </row>
    <row r="16" spans="1:9" x14ac:dyDescent="0.25">
      <c r="B16" s="269" t="s">
        <v>256</v>
      </c>
      <c r="C16" s="17"/>
      <c r="F16" s="269" t="s">
        <v>281</v>
      </c>
      <c r="G16" s="17"/>
      <c r="H16" s="269" t="s">
        <v>242</v>
      </c>
    </row>
    <row r="17" spans="2:10" x14ac:dyDescent="0.25">
      <c r="B17" s="269" t="s">
        <v>139</v>
      </c>
      <c r="C17" s="17"/>
      <c r="F17" s="269" t="s">
        <v>192</v>
      </c>
      <c r="G17" s="17"/>
      <c r="H17" s="269"/>
    </row>
    <row r="18" spans="2:10" x14ac:dyDescent="0.25">
      <c r="B18" s="263" t="str">
        <f>B4&amp;" lag - Dobbel serie"</f>
        <v>12 lag - Dobbel serie</v>
      </c>
      <c r="C18" s="2"/>
      <c r="F18" s="10" t="str">
        <f>F4&amp;" lag - Dobbel serie"</f>
        <v>12 lag - Dobbel serie</v>
      </c>
      <c r="G18" s="2"/>
      <c r="H18" s="10" t="str">
        <f>H4&amp;" lag - Dobbel serie"</f>
        <v>11 lag - Dobbel serie</v>
      </c>
      <c r="I18" s="264"/>
      <c r="J18" s="264"/>
    </row>
    <row r="19" spans="2:10" x14ac:dyDescent="0.25">
      <c r="B19" s="265" t="str">
        <f>(B4-1)*2&amp;" kamper"</f>
        <v>22 kamper</v>
      </c>
      <c r="C19" s="2"/>
      <c r="F19" s="11" t="str">
        <f>(F4-1)*2&amp;" kamper"</f>
        <v>22 kamper</v>
      </c>
      <c r="G19" s="2"/>
      <c r="H19" s="11" t="str">
        <f>(H4-1)*2&amp;" kamper"</f>
        <v>20 kamper</v>
      </c>
      <c r="I19" s="264"/>
      <c r="J19" s="264"/>
    </row>
    <row r="20" spans="2:10" x14ac:dyDescent="0.25">
      <c r="B20" s="2"/>
      <c r="C20" s="2"/>
      <c r="D20" s="2"/>
      <c r="E20" s="2"/>
      <c r="G20" s="2"/>
      <c r="I20" s="264"/>
      <c r="J20" s="264"/>
    </row>
    <row r="21" spans="2:10" x14ac:dyDescent="0.25">
      <c r="B21" s="2"/>
      <c r="C21" s="2"/>
      <c r="D21" s="2"/>
      <c r="E21" s="2"/>
      <c r="G21" s="2"/>
      <c r="I21" s="264"/>
      <c r="J21" s="264"/>
    </row>
    <row r="22" spans="2:10" x14ac:dyDescent="0.25">
      <c r="B22" s="8">
        <f>COUNTA(B24:B35)</f>
        <v>12</v>
      </c>
      <c r="C22" s="2"/>
      <c r="D22" s="8">
        <f>COUNTA(D24:D35)</f>
        <v>12</v>
      </c>
      <c r="I22" s="264"/>
      <c r="J22" s="264"/>
    </row>
    <row r="23" spans="2:10" x14ac:dyDescent="0.25">
      <c r="B23" s="9" t="s">
        <v>505</v>
      </c>
      <c r="C23" s="2"/>
      <c r="D23" s="9" t="s">
        <v>506</v>
      </c>
      <c r="I23" s="264"/>
      <c r="J23" s="264"/>
    </row>
    <row r="24" spans="2:10" x14ac:dyDescent="0.25">
      <c r="B24" s="269" t="s">
        <v>516</v>
      </c>
      <c r="C24" s="2"/>
      <c r="D24" s="269" t="s">
        <v>166</v>
      </c>
      <c r="I24" s="264"/>
      <c r="J24" s="264"/>
    </row>
    <row r="25" spans="2:10" x14ac:dyDescent="0.25">
      <c r="B25" s="269" t="s">
        <v>206</v>
      </c>
      <c r="C25" s="2"/>
      <c r="D25" s="269" t="s">
        <v>519</v>
      </c>
      <c r="I25" s="264"/>
      <c r="J25" s="264"/>
    </row>
    <row r="26" spans="2:10" x14ac:dyDescent="0.25">
      <c r="B26" s="269" t="s">
        <v>224</v>
      </c>
      <c r="C26" s="2"/>
      <c r="D26" s="269" t="s">
        <v>210</v>
      </c>
    </row>
    <row r="27" spans="2:10" x14ac:dyDescent="0.25">
      <c r="B27" s="269" t="s">
        <v>289</v>
      </c>
      <c r="C27" s="2"/>
      <c r="D27" s="269" t="s">
        <v>138</v>
      </c>
    </row>
    <row r="28" spans="2:10" x14ac:dyDescent="0.25">
      <c r="B28" s="269" t="s">
        <v>186</v>
      </c>
      <c r="C28" s="2"/>
      <c r="D28" s="269" t="s">
        <v>400</v>
      </c>
    </row>
    <row r="29" spans="2:10" x14ac:dyDescent="0.25">
      <c r="B29" s="269" t="s">
        <v>128</v>
      </c>
      <c r="C29" s="2"/>
      <c r="D29" s="269" t="s">
        <v>202</v>
      </c>
    </row>
    <row r="30" spans="2:10" x14ac:dyDescent="0.25">
      <c r="B30" s="269" t="s">
        <v>517</v>
      </c>
      <c r="C30" s="2"/>
      <c r="D30" s="269" t="s">
        <v>211</v>
      </c>
    </row>
    <row r="31" spans="2:10" x14ac:dyDescent="0.25">
      <c r="B31" s="269" t="s">
        <v>185</v>
      </c>
      <c r="C31" s="2"/>
      <c r="D31" s="269" t="s">
        <v>140</v>
      </c>
    </row>
    <row r="32" spans="2:10" x14ac:dyDescent="0.25">
      <c r="B32" s="269" t="s">
        <v>311</v>
      </c>
      <c r="C32" s="2"/>
      <c r="D32" s="269" t="s">
        <v>518</v>
      </c>
    </row>
    <row r="33" spans="2:6" x14ac:dyDescent="0.25">
      <c r="B33" s="269" t="s">
        <v>196</v>
      </c>
      <c r="C33" s="2"/>
      <c r="D33" s="269" t="s">
        <v>194</v>
      </c>
    </row>
    <row r="34" spans="2:6" x14ac:dyDescent="0.25">
      <c r="B34" s="269" t="s">
        <v>149</v>
      </c>
      <c r="C34" s="2"/>
      <c r="D34" s="269" t="s">
        <v>207</v>
      </c>
    </row>
    <row r="35" spans="2:6" x14ac:dyDescent="0.25">
      <c r="B35" s="269" t="s">
        <v>314</v>
      </c>
      <c r="C35" s="2"/>
      <c r="D35" s="269" t="s">
        <v>147</v>
      </c>
    </row>
    <row r="36" spans="2:6" x14ac:dyDescent="0.25">
      <c r="B36" s="10" t="str">
        <f>B22&amp;" lag - Dobbel serie"</f>
        <v>12 lag - Dobbel serie</v>
      </c>
      <c r="C36" s="2"/>
      <c r="D36" s="10" t="str">
        <f>D22&amp;" lag - Dobbel serie"</f>
        <v>12 lag - Dobbel serie</v>
      </c>
    </row>
    <row r="37" spans="2:6" x14ac:dyDescent="0.25">
      <c r="B37" s="11" t="str">
        <f>(B22-1)*2&amp;" kamper"</f>
        <v>22 kamper</v>
      </c>
      <c r="C37" s="2"/>
      <c r="D37" s="11" t="str">
        <f>(D22-1)*2&amp;" kamper"</f>
        <v>22 kamper</v>
      </c>
    </row>
    <row r="38" spans="2:6" x14ac:dyDescent="0.25">
      <c r="B38" s="266"/>
      <c r="C38" s="2"/>
    </row>
    <row r="39" spans="2:6" x14ac:dyDescent="0.25">
      <c r="D39" s="270"/>
      <c r="E39" s="270"/>
      <c r="F39" s="270"/>
    </row>
    <row r="40" spans="2:6" x14ac:dyDescent="0.25">
      <c r="B40" s="8">
        <f>COUNTA(B42:B60)</f>
        <v>17</v>
      </c>
      <c r="C40" s="2"/>
      <c r="D40" s="271"/>
      <c r="E40" s="272"/>
      <c r="F40" s="271"/>
    </row>
    <row r="41" spans="2:6" x14ac:dyDescent="0.25">
      <c r="B41" s="9" t="s">
        <v>507</v>
      </c>
      <c r="C41" s="2"/>
      <c r="D41" s="273"/>
      <c r="E41" s="272"/>
      <c r="F41" s="273"/>
    </row>
    <row r="42" spans="2:6" x14ac:dyDescent="0.25">
      <c r="B42" s="130" t="s">
        <v>285</v>
      </c>
      <c r="C42" s="2"/>
      <c r="D42" s="272"/>
      <c r="E42" s="272"/>
      <c r="F42" s="272"/>
    </row>
    <row r="43" spans="2:6" x14ac:dyDescent="0.25">
      <c r="B43" s="130" t="s">
        <v>301</v>
      </c>
      <c r="C43" s="2"/>
      <c r="D43" s="272"/>
      <c r="E43" s="272"/>
      <c r="F43" s="272"/>
    </row>
    <row r="44" spans="2:6" x14ac:dyDescent="0.25">
      <c r="B44" s="130" t="s">
        <v>184</v>
      </c>
      <c r="C44" s="2"/>
      <c r="D44" s="272"/>
      <c r="E44" s="272"/>
      <c r="F44" s="272"/>
    </row>
    <row r="45" spans="2:6" x14ac:dyDescent="0.25">
      <c r="B45" s="130" t="s">
        <v>387</v>
      </c>
      <c r="C45" s="2"/>
      <c r="D45" s="272"/>
      <c r="E45" s="272"/>
      <c r="F45" s="272"/>
    </row>
    <row r="46" spans="2:6" x14ac:dyDescent="0.25">
      <c r="B46" s="130" t="s">
        <v>520</v>
      </c>
      <c r="C46" s="2"/>
      <c r="D46" s="272"/>
      <c r="E46" s="272"/>
      <c r="F46" s="272"/>
    </row>
    <row r="47" spans="2:6" x14ac:dyDescent="0.25">
      <c r="B47" s="130" t="s">
        <v>349</v>
      </c>
      <c r="C47" s="2"/>
      <c r="D47" s="272"/>
      <c r="E47" s="272"/>
      <c r="F47" s="272"/>
    </row>
    <row r="48" spans="2:6" x14ac:dyDescent="0.25">
      <c r="B48" s="130" t="s">
        <v>521</v>
      </c>
      <c r="C48" s="2"/>
      <c r="D48" s="272"/>
      <c r="E48" s="272"/>
      <c r="F48" s="272"/>
    </row>
    <row r="49" spans="2:6" x14ac:dyDescent="0.25">
      <c r="B49" s="130" t="s">
        <v>199</v>
      </c>
      <c r="C49" s="2"/>
      <c r="D49" s="272"/>
      <c r="E49" s="272"/>
      <c r="F49" s="272"/>
    </row>
    <row r="50" spans="2:6" x14ac:dyDescent="0.25">
      <c r="B50" s="130" t="s">
        <v>347</v>
      </c>
      <c r="C50" s="2"/>
      <c r="D50" s="272"/>
      <c r="E50" s="272"/>
      <c r="F50" s="272"/>
    </row>
    <row r="51" spans="2:6" x14ac:dyDescent="0.25">
      <c r="B51" s="130" t="s">
        <v>368</v>
      </c>
      <c r="C51" s="2"/>
      <c r="D51" s="272"/>
      <c r="E51" s="272"/>
      <c r="F51" s="272"/>
    </row>
    <row r="52" spans="2:6" x14ac:dyDescent="0.25">
      <c r="B52" s="130" t="s">
        <v>171</v>
      </c>
      <c r="C52" s="2"/>
      <c r="D52" s="272"/>
      <c r="E52" s="272"/>
      <c r="F52" s="272"/>
    </row>
    <row r="53" spans="2:6" x14ac:dyDescent="0.25">
      <c r="B53" s="130" t="s">
        <v>195</v>
      </c>
      <c r="C53" s="2"/>
      <c r="D53" s="272"/>
      <c r="E53" s="272"/>
      <c r="F53" s="272"/>
    </row>
    <row r="54" spans="2:6" x14ac:dyDescent="0.25">
      <c r="B54" s="130" t="s">
        <v>144</v>
      </c>
      <c r="C54" s="2"/>
      <c r="D54" s="272"/>
      <c r="E54" s="272"/>
      <c r="F54" s="272"/>
    </row>
    <row r="55" spans="2:6" x14ac:dyDescent="0.25">
      <c r="B55" s="130" t="s">
        <v>189</v>
      </c>
      <c r="C55" s="2"/>
      <c r="D55" s="272"/>
      <c r="E55" s="272"/>
      <c r="F55" s="272"/>
    </row>
    <row r="56" spans="2:6" x14ac:dyDescent="0.25">
      <c r="B56" s="130" t="s">
        <v>193</v>
      </c>
      <c r="C56" s="2"/>
      <c r="D56" s="272"/>
      <c r="E56" s="272"/>
      <c r="F56" s="272"/>
    </row>
    <row r="57" spans="2:6" x14ac:dyDescent="0.25">
      <c r="B57" s="130" t="s">
        <v>292</v>
      </c>
      <c r="C57" s="2"/>
      <c r="D57" s="272"/>
      <c r="E57" s="272"/>
      <c r="F57" s="272"/>
    </row>
    <row r="58" spans="2:6" x14ac:dyDescent="0.25">
      <c r="B58" s="130" t="s">
        <v>145</v>
      </c>
      <c r="C58" s="2"/>
      <c r="D58" s="272"/>
      <c r="E58" s="272"/>
      <c r="F58" s="272"/>
    </row>
    <row r="59" spans="2:6" x14ac:dyDescent="0.25">
      <c r="B59" s="134"/>
      <c r="C59" s="2"/>
      <c r="D59" s="272"/>
      <c r="E59" s="272"/>
      <c r="F59" s="272"/>
    </row>
    <row r="60" spans="2:6" x14ac:dyDescent="0.25">
      <c r="B60" s="1"/>
      <c r="C60" s="2"/>
      <c r="D60" s="272"/>
      <c r="E60" s="272"/>
      <c r="F60" s="272"/>
    </row>
    <row r="61" spans="2:6" x14ac:dyDescent="0.25">
      <c r="B61" s="10" t="str">
        <f>B40&amp;" lag - Enkel serie"</f>
        <v>17 lag - Enkel serie</v>
      </c>
      <c r="C61" s="2"/>
      <c r="D61" s="274"/>
      <c r="E61" s="272"/>
      <c r="F61" s="274"/>
    </row>
    <row r="62" spans="2:6" x14ac:dyDescent="0.25">
      <c r="B62" s="11" t="str">
        <f>(B40-1)*1&amp;" kamper"</f>
        <v>16 kamper</v>
      </c>
      <c r="C62" s="2"/>
      <c r="D62" s="275"/>
      <c r="E62" s="272"/>
      <c r="F62" s="275"/>
    </row>
    <row r="63" spans="2:6" x14ac:dyDescent="0.25">
      <c r="D63" s="270"/>
      <c r="E63" s="270"/>
      <c r="F63" s="270"/>
    </row>
    <row r="64" spans="2:6" x14ac:dyDescent="0.25">
      <c r="D64" s="270"/>
      <c r="E64" s="270"/>
      <c r="F64" s="270"/>
    </row>
  </sheetData>
  <sortState xmlns:xlrd2="http://schemas.microsoft.com/office/spreadsheetml/2017/richdata2" ref="B42:B60">
    <sortCondition ref="B42"/>
  </sortState>
  <phoneticPr fontId="8" type="noConversion"/>
  <pageMargins left="0.7" right="0.7" top="0.75" bottom="0.75" header="0.3" footer="0.3"/>
  <pageSetup paperSize="9" scale="73" orientation="portrait" horizontalDpi="0" verticalDpi="0"/>
  <headerFooter>
    <oddHeader>&amp;LSenior Kvinner&amp;CPuljeoppsett Sesongen 2016/2017_x000D_Høringsforslag - frist 22.mai for innspill&amp;RNHF Region Vest</oddHeader>
    <oddFooter>&amp;L13.mai 2016&amp;R&amp;P av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2:I23"/>
  <sheetViews>
    <sheetView zoomScale="81" zoomScaleNormal="81" zoomScalePageLayoutView="90" workbookViewId="0">
      <selection activeCell="D29" sqref="D29"/>
    </sheetView>
  </sheetViews>
  <sheetFormatPr baseColWidth="10" defaultColWidth="11.42578125" defaultRowHeight="15" x14ac:dyDescent="0.25"/>
  <cols>
    <col min="1" max="1" width="3.85546875" customWidth="1"/>
    <col min="2" max="2" width="23.28515625" customWidth="1"/>
    <col min="3" max="3" width="3.7109375" customWidth="1"/>
    <col min="4" max="4" width="23.42578125" customWidth="1"/>
    <col min="5" max="5" width="3.85546875" customWidth="1"/>
    <col min="6" max="6" width="23.28515625" customWidth="1"/>
    <col min="7" max="7" width="3.85546875" customWidth="1"/>
    <col min="8" max="8" width="23.28515625" customWidth="1"/>
    <col min="9" max="9" width="3.85546875" customWidth="1"/>
  </cols>
  <sheetData>
    <row r="2" spans="1:9" ht="21" x14ac:dyDescent="0.35">
      <c r="A2" s="4"/>
      <c r="B2" s="5" t="s">
        <v>508</v>
      </c>
      <c r="C2" s="4"/>
      <c r="D2" s="6">
        <f>B4+D4+F4</f>
        <v>34</v>
      </c>
      <c r="E2" s="6" t="s">
        <v>501</v>
      </c>
      <c r="F2" s="4"/>
      <c r="G2" s="4"/>
      <c r="H2" s="4"/>
      <c r="I2" s="4"/>
    </row>
    <row r="4" spans="1:9" x14ac:dyDescent="0.25">
      <c r="B4" s="8">
        <f>COUNTA(D6:D17)</f>
        <v>12</v>
      </c>
      <c r="C4" s="8"/>
      <c r="D4" s="8">
        <f>COUNTA(D6:D17)</f>
        <v>12</v>
      </c>
      <c r="E4" s="8"/>
      <c r="F4" s="8">
        <f>COUNTA(F6:F19)</f>
        <v>10</v>
      </c>
    </row>
    <row r="5" spans="1:9" x14ac:dyDescent="0.25">
      <c r="B5" s="262" t="s">
        <v>502</v>
      </c>
      <c r="C5" s="2"/>
      <c r="D5" s="9" t="s">
        <v>509</v>
      </c>
      <c r="E5" s="2"/>
      <c r="F5" s="9" t="s">
        <v>510</v>
      </c>
    </row>
    <row r="6" spans="1:9" x14ac:dyDescent="0.25">
      <c r="B6" t="s">
        <v>519</v>
      </c>
      <c r="C6" s="2"/>
      <c r="D6" s="1" t="s">
        <v>123</v>
      </c>
      <c r="E6" s="2"/>
      <c r="F6" s="18" t="s">
        <v>133</v>
      </c>
    </row>
    <row r="7" spans="1:9" x14ac:dyDescent="0.25">
      <c r="B7" s="1" t="s">
        <v>277</v>
      </c>
      <c r="C7" s="2"/>
      <c r="D7" s="18" t="s">
        <v>126</v>
      </c>
      <c r="E7" s="2"/>
      <c r="F7" s="18" t="s">
        <v>471</v>
      </c>
    </row>
    <row r="8" spans="1:9" x14ac:dyDescent="0.25">
      <c r="B8" s="1" t="s">
        <v>512</v>
      </c>
      <c r="C8" s="2"/>
      <c r="D8" s="21" t="s">
        <v>236</v>
      </c>
      <c r="E8" s="2"/>
      <c r="F8" s="18" t="s">
        <v>514</v>
      </c>
    </row>
    <row r="9" spans="1:9" x14ac:dyDescent="0.25">
      <c r="B9" s="21" t="s">
        <v>231</v>
      </c>
      <c r="C9" s="2"/>
      <c r="D9" s="1" t="s">
        <v>190</v>
      </c>
      <c r="E9" s="2"/>
      <c r="F9" s="18" t="s">
        <v>136</v>
      </c>
    </row>
    <row r="10" spans="1:9" x14ac:dyDescent="0.25">
      <c r="B10" s="21" t="s">
        <v>252</v>
      </c>
      <c r="C10" s="2"/>
      <c r="D10" s="21" t="s">
        <v>520</v>
      </c>
      <c r="E10" s="2"/>
      <c r="F10" s="21" t="s">
        <v>128</v>
      </c>
    </row>
    <row r="11" spans="1:9" x14ac:dyDescent="0.25">
      <c r="B11" s="1" t="s">
        <v>268</v>
      </c>
      <c r="C11" s="2"/>
      <c r="D11" s="1" t="s">
        <v>518</v>
      </c>
      <c r="E11" s="2"/>
      <c r="F11" s="18" t="s">
        <v>140</v>
      </c>
    </row>
    <row r="12" spans="1:9" x14ac:dyDescent="0.25">
      <c r="B12" s="1" t="s">
        <v>513</v>
      </c>
      <c r="C12" s="2"/>
      <c r="D12" s="1" t="s">
        <v>523</v>
      </c>
      <c r="E12" s="2"/>
      <c r="F12" s="1" t="s">
        <v>525</v>
      </c>
    </row>
    <row r="13" spans="1:9" x14ac:dyDescent="0.25">
      <c r="B13" s="1" t="s">
        <v>522</v>
      </c>
      <c r="C13" s="2"/>
      <c r="D13" s="18" t="s">
        <v>399</v>
      </c>
      <c r="E13" s="2"/>
      <c r="F13" s="1" t="s">
        <v>187</v>
      </c>
    </row>
    <row r="14" spans="1:9" x14ac:dyDescent="0.25">
      <c r="B14" s="21" t="s">
        <v>256</v>
      </c>
      <c r="C14" s="2"/>
      <c r="D14" s="1" t="s">
        <v>189</v>
      </c>
      <c r="E14" s="2"/>
      <c r="F14" s="18" t="s">
        <v>526</v>
      </c>
    </row>
    <row r="15" spans="1:9" x14ac:dyDescent="0.25">
      <c r="B15" s="18" t="s">
        <v>144</v>
      </c>
      <c r="C15" s="2"/>
      <c r="D15" s="1" t="s">
        <v>207</v>
      </c>
      <c r="E15" s="2"/>
      <c r="F15" s="18" t="s">
        <v>241</v>
      </c>
    </row>
    <row r="16" spans="1:9" x14ac:dyDescent="0.25">
      <c r="B16" s="1" t="s">
        <v>287</v>
      </c>
      <c r="C16" s="2"/>
      <c r="D16" s="1" t="s">
        <v>524</v>
      </c>
      <c r="E16" s="2"/>
      <c r="F16" s="18"/>
    </row>
    <row r="17" spans="2:6" x14ac:dyDescent="0.25">
      <c r="B17" s="267" t="s">
        <v>150</v>
      </c>
      <c r="C17" s="2"/>
      <c r="D17" s="1" t="s">
        <v>192</v>
      </c>
      <c r="E17" s="2"/>
      <c r="F17" s="18"/>
    </row>
    <row r="18" spans="2:6" x14ac:dyDescent="0.25">
      <c r="B18" s="263" t="str">
        <f>B4&amp;" lag - Dobbel serie"</f>
        <v>12 lag - Dobbel serie</v>
      </c>
      <c r="C18" s="2"/>
      <c r="D18" s="10" t="str">
        <f>D4&amp;" lag - Dobbel serie"</f>
        <v>12 lag - Dobbel serie</v>
      </c>
      <c r="E18" s="2"/>
      <c r="F18" s="18"/>
    </row>
    <row r="19" spans="2:6" x14ac:dyDescent="0.25">
      <c r="B19" s="265" t="str">
        <f>(B4-1)*2&amp;" kamper"</f>
        <v>22 kamper</v>
      </c>
      <c r="C19" s="2"/>
      <c r="D19" s="16" t="str">
        <f>(D4-1)*2&amp;" kamper"</f>
        <v>22 kamper</v>
      </c>
      <c r="E19" s="2"/>
      <c r="F19" s="18"/>
    </row>
    <row r="20" spans="2:6" x14ac:dyDescent="0.25">
      <c r="B20" s="2"/>
      <c r="C20" s="2"/>
      <c r="D20" s="2"/>
      <c r="E20" s="2"/>
      <c r="F20" s="268" t="str">
        <f>F4&amp;" lag - Dobbel serie"</f>
        <v>10 lag - Dobbel serie</v>
      </c>
    </row>
    <row r="21" spans="2:6" x14ac:dyDescent="0.25">
      <c r="B21" s="2"/>
      <c r="C21" s="2"/>
      <c r="D21" s="2"/>
      <c r="E21" s="2"/>
      <c r="F21" s="16" t="str">
        <f>(F4-1)*2&amp;" kamper"</f>
        <v>18 kamper</v>
      </c>
    </row>
    <row r="22" spans="2:6" x14ac:dyDescent="0.25">
      <c r="B22" s="2"/>
      <c r="C22" s="2"/>
      <c r="D22" s="2"/>
      <c r="E22" s="2"/>
    </row>
    <row r="23" spans="2:6" x14ac:dyDescent="0.25">
      <c r="B23" s="2"/>
      <c r="C23" s="2"/>
      <c r="D23" s="2"/>
      <c r="E23" s="2"/>
      <c r="F23" s="2"/>
    </row>
  </sheetData>
  <sortState xmlns:xlrd2="http://schemas.microsoft.com/office/spreadsheetml/2017/richdata2" ref="F6:F16">
    <sortCondition ref="F6"/>
  </sortState>
  <phoneticPr fontId="8" type="noConversion"/>
  <pageMargins left="0.7" right="0.7" top="0.75" bottom="0.75" header="0.3" footer="0.3"/>
  <pageSetup paperSize="9" scale="73" orientation="portrait" horizontalDpi="0" verticalDpi="0"/>
  <headerFooter>
    <oddHeader>&amp;LSenior Menn&amp;CPuljeoppsett Sesongen 2016/2017_x000D_Høringsforslag - frist 22.mai for innspill&amp;RNHF Region Vest</oddHeader>
    <oddFooter>&amp;L13.mai 2016&amp;R&amp;P av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?mso-contentType ?>
<SharedContentType xmlns="Microsoft.SharePoint.Taxonomy.ContentTypeSync" SourceId="f0e9ee77-ca26-4a69-aa98-c9b10d3d2018" ContentTypeId="0x01010089F515CEF38C6043B09A4EB0A2E09D6302" PreviousValue="false"/>
</file>

<file path=customXml/item2.xml><?xml version="1.0" encoding="utf-8"?>
<?mso-contentType ?>
<customXsn xmlns="http://schemas.microsoft.com/office/2006/metadata/customXsn">
  <xsnLocation/>
  <cached>True</cached>
  <openByDefault>True</openByDefault>
  <xsnScope/>
</customXsn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nnUtIntern xmlns="aec5f570-5954-42b2-93f8-bbdf6252596e">Intern</InnUtIntern>
    <e390b8d06ece46449586677b864a8181 xmlns="aec5f570-5954-42b2-93f8-bbdf6252596e">
      <Terms xmlns="http://schemas.microsoft.com/office/infopath/2007/PartnerControls">
        <TermInfo xmlns="http://schemas.microsoft.com/office/infopath/2007/PartnerControls">
          <TermName xmlns="http://schemas.microsoft.com/office/infopath/2007/PartnerControls">SF33 Region Vest</TermName>
          <TermId xmlns="http://schemas.microsoft.com/office/infopath/2007/PartnerControls">505c3eba-d34a-4709-927d-01c0c0fecb8c</TermId>
        </TermInfo>
      </Terms>
    </e390b8d06ece46449586677b864a8181>
    <TaxCatchAll xmlns="aec5f570-5954-42b2-93f8-bbdf6252596e">
      <Value>1</Value>
    </TaxCatchAll>
    <_arFrist xmlns="aec5f570-5954-42b2-93f8-bbdf6252596e" xsi:nil="true"/>
    <m007437e3ff24ee3b6b1beda051d5beb xmlns="aec5f570-5954-42b2-93f8-bbdf6252596e">
      <Terms xmlns="http://schemas.microsoft.com/office/infopath/2007/PartnerControls"/>
    </m007437e3ff24ee3b6b1beda051d5beb>
    <_nifSaksbehandler xmlns="aec5f570-5954-42b2-93f8-bbdf6252596e">
      <UserInfo>
        <DisplayName>Trones, Siv</DisplayName>
        <AccountId>117</AccountId>
        <AccountType/>
      </UserInfo>
    </_nifSaksbehandler>
    <_nifDokumentstatus xmlns="aec5f570-5954-42b2-93f8-bbdf6252596e">Ubehandlet</_nifDokumentstatus>
    <_nifFra xmlns="aec5f570-5954-42b2-93f8-bbdf6252596e" xsi:nil="true"/>
    <_nifDokumenteier xmlns="aec5f570-5954-42b2-93f8-bbdf6252596e">
      <UserInfo>
        <DisplayName>Trones, Siv</DisplayName>
        <AccountId>117</AccountId>
        <AccountType/>
      </UserInfo>
    </_nifDokumenteier>
    <_nifDokumentbeskrivelse xmlns="aec5f570-5954-42b2-93f8-bbdf6252596e" xsi:nil="true"/>
    <_nifTil xmlns="aec5f570-5954-42b2-93f8-bbdf6252596e" xsi:nil="true"/>
    <_dlc_DocId xmlns="a469bd17-9118-42dd-abdb-ce21e5c4d762">SF33V-24-1123</_dlc_DocId>
    <_dlc_DocIdUrl xmlns="a469bd17-9118-42dd-abdb-ce21e5c4d762">
      <Url>https://idrettskontor.nif.no/sites/handballforbundetvest/documentcontent/_layouts/15/DocIdRedir.aspx?ID=SF33V-24-1123</Url>
      <Description>SF33V-24-1123</Description>
    </_dlc_DocIdUrl>
    <AnonymEksternDeling xmlns="aec5f570-5954-42b2-93f8-bbdf6252596e">false</AnonymEksternDeling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6.xml><?xml version="1.0" encoding="utf-8"?>
<ct:contentTypeSchema xmlns:ct="http://schemas.microsoft.com/office/2006/metadata/contentType" xmlns:ma="http://schemas.microsoft.com/office/2006/metadata/properties/metaAttributes" ct:_="" ma:_="" ma:contentTypeName="Excel" ma:contentTypeID="0x01010089F515CEF38C6043B09A4EB0A2E09D630200925E603E96A26E4385AA1DFA90B6F496005E983C3CB91E3946B1E952BFD9CD2FF8" ma:contentTypeVersion="52" ma:contentTypeDescription="Opprett et nytt dokument." ma:contentTypeScope="" ma:versionID="4197d898771fb2288593efcfc661f150">
  <xsd:schema xmlns:xsd="http://www.w3.org/2001/XMLSchema" xmlns:xs="http://www.w3.org/2001/XMLSchema" xmlns:p="http://schemas.microsoft.com/office/2006/metadata/properties" xmlns:ns2="aec5f570-5954-42b2-93f8-bbdf6252596e" xmlns:ns3="a469bd17-9118-42dd-abdb-ce21e5c4d762" targetNamespace="http://schemas.microsoft.com/office/2006/metadata/properties" ma:root="true" ma:fieldsID="a3baf56d06fefc3bb5d080b1bb0f2f35" ns2:_="" ns3:_="">
    <xsd:import namespace="aec5f570-5954-42b2-93f8-bbdf6252596e"/>
    <xsd:import namespace="a469bd17-9118-42dd-abdb-ce21e5c4d762"/>
    <xsd:element name="properties">
      <xsd:complexType>
        <xsd:sequence>
          <xsd:element name="documentManagement">
            <xsd:complexType>
              <xsd:all>
                <xsd:element ref="ns2:_nifDokumenteier" minOccurs="0"/>
                <xsd:element ref="ns2:_nifSaksbehandler" minOccurs="0"/>
                <xsd:element ref="ns2:_nifDokumentbeskrivelse" minOccurs="0"/>
                <xsd:element ref="ns2:_nifDokumentstatus" minOccurs="0"/>
                <xsd:element ref="ns2:InnUtIntern"/>
                <xsd:element ref="ns2:_arFrist" minOccurs="0"/>
                <xsd:element ref="ns2:_nifTil" minOccurs="0"/>
                <xsd:element ref="ns2:_nifFra" minOccurs="0"/>
                <xsd:element ref="ns2:m007437e3ff24ee3b6b1beda051d5beb" minOccurs="0"/>
                <xsd:element ref="ns2:TaxCatchAll" minOccurs="0"/>
                <xsd:element ref="ns2:TaxCatchAllLabel" minOccurs="0"/>
                <xsd:element ref="ns2:e390b8d06ece46449586677b864a8181" minOccurs="0"/>
                <xsd:element ref="ns2:AnonymEksternDeling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c5f570-5954-42b2-93f8-bbdf6252596e" elementFormDefault="qualified">
    <xsd:import namespace="http://schemas.microsoft.com/office/2006/documentManagement/types"/>
    <xsd:import namespace="http://schemas.microsoft.com/office/infopath/2007/PartnerControls"/>
    <xsd:element name="_nifDokumenteier" ma:index="2" nillable="true" ma:displayName="Dokumenteier" ma:hidden="true" ma:SearchPeopleOnly="false" ma:SharePointGroup="0" ma:internalName="_nifDokumentei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nifSaksbehandler" ma:index="3" nillable="true" ma:displayName="Saksbehandler" ma:SearchPeopleOnly="false" ma:SharePointGroup="0" ma:internalName="_nifSaksbehandl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nifDokumentbeskrivelse" ma:index="5" nillable="true" ma:displayName="Dokumentbeskrivelse" ma:internalName="_nifDokumentbeskrivelse">
      <xsd:simpleType>
        <xsd:restriction base="dms:Note">
          <xsd:maxLength value="255"/>
        </xsd:restriction>
      </xsd:simpleType>
    </xsd:element>
    <xsd:element name="_nifDokumentstatus" ma:index="6" nillable="true" ma:displayName="Dokumentstatus" ma:default="Ubehandlet" ma:internalName="_nifDokumentstatus" ma:readOnly="false">
      <xsd:simpleType>
        <xsd:restriction base="dms:Choice">
          <xsd:enumeration value="Ubehandlet"/>
          <xsd:enumeration value="Under arbeid"/>
          <xsd:enumeration value="Ferdig"/>
        </xsd:restriction>
      </xsd:simpleType>
    </xsd:element>
    <xsd:element name="InnUtIntern" ma:index="7" ma:displayName="Inn/Ut/Intern" ma:default="Intern" ma:format="Dropdown" ma:internalName="InnUtIntern">
      <xsd:simpleType>
        <xsd:restriction base="dms:Choice">
          <xsd:enumeration value="Innkommende"/>
          <xsd:enumeration value="Utgående"/>
          <xsd:enumeration value="Intern"/>
        </xsd:restriction>
      </xsd:simpleType>
    </xsd:element>
    <xsd:element name="_arFrist" ma:index="9" nillable="true" ma:displayName="Frist" ma:format="DateOnly" ma:internalName="_arFrist">
      <xsd:simpleType>
        <xsd:restriction base="dms:DateTime"/>
      </xsd:simpleType>
    </xsd:element>
    <xsd:element name="_nifTil" ma:index="10" nillable="true" ma:displayName="Til" ma:internalName="_nifTil">
      <xsd:simpleType>
        <xsd:restriction base="dms:Text"/>
      </xsd:simpleType>
    </xsd:element>
    <xsd:element name="_nifFra" ma:index="11" nillable="true" ma:displayName="Fra" ma:internalName="_nifFra">
      <xsd:simpleType>
        <xsd:restriction base="dms:Text"/>
      </xsd:simpleType>
    </xsd:element>
    <xsd:element name="m007437e3ff24ee3b6b1beda051d5beb" ma:index="16" nillable="true" ma:taxonomy="true" ma:internalName="m007437e3ff24ee3b6b1beda051d5beb" ma:taxonomyFieldName="Dokumentkategori" ma:displayName="Dokumentkategori" ma:default="" ma:fieldId="{6007437e-3ff2-4ee3-b6b1-beda051d5beb}" ma:sspId="f0e9ee77-ca26-4a69-aa98-c9b10d3d2018" ma:termSetId="67b1013f-a871-4d25-94e6-2d190b3db54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7" nillable="true" ma:displayName="Taxonomy Catch All Column" ma:hidden="true" ma:list="{f46aa7ea-4e49-44a3-a1d7-49b7cee9335b}" ma:internalName="TaxCatchAll" ma:showField="CatchAllData" ma:web="a469bd17-9118-42dd-abdb-ce21e5c4d76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8" nillable="true" ma:displayName="Taxonomy Catch All Column1" ma:hidden="true" ma:list="{f46aa7ea-4e49-44a3-a1d7-49b7cee9335b}" ma:internalName="TaxCatchAllLabel" ma:readOnly="true" ma:showField="CatchAllDataLabel" ma:web="a469bd17-9118-42dd-abdb-ce21e5c4d76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390b8d06ece46449586677b864a8181" ma:index="20" nillable="true" ma:taxonomy="true" ma:internalName="e390b8d06ece46449586677b864a8181" ma:taxonomyFieldName="OrgTilhorighet" ma:displayName="OrgTilhørighet" ma:readOnly="false" ma:default="" ma:fieldId="{e390b8d0-6ece-4644-9586-677b864a8181}" ma:sspId="f0e9ee77-ca26-4a69-aa98-c9b10d3d2018" ma:termSetId="12ccf01c-bc00-485e-8479-20ef31869011" ma:anchorId="b89e662b-c5a0-4f18-8bb7-b431aa465976" ma:open="false" ma:isKeyword="false">
      <xsd:complexType>
        <xsd:sequence>
          <xsd:element ref="pc:Terms" minOccurs="0" maxOccurs="1"/>
        </xsd:sequence>
      </xsd:complexType>
    </xsd:element>
    <xsd:element name="AnonymEksternDeling" ma:index="22" nillable="true" ma:displayName="Anonym Ekstern Deling" ma:default="0" ma:internalName="AnonymEksternDeling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9bd17-9118-42dd-abdb-ce21e5c4d762" elementFormDefault="qualified">
    <xsd:import namespace="http://schemas.microsoft.com/office/2006/documentManagement/types"/>
    <xsd:import namespace="http://schemas.microsoft.com/office/infopath/2007/PartnerControls"/>
    <xsd:element name="_dlc_DocId" ma:index="23" nillable="true" ma:displayName="Dokument-ID-verdi" ma:description="Verdien for dokument-IDen som er tilordnet elementet." ma:internalName="_dlc_DocId" ma:readOnly="true">
      <xsd:simpleType>
        <xsd:restriction base="dms:Text"/>
      </xsd:simpleType>
    </xsd:element>
    <xsd:element name="_dlc_DocIdUrl" ma:index="24" nillable="true" ma:displayName="Dokument-ID" ma:description="Fast kobling til dokumente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5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3" ma:displayName="Innholdstype"/>
        <xsd:element ref="dc:title" minOccurs="0" maxOccurs="1" ma:index="1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F0BDDD2-755F-4858-8BDA-984BAE0AA8E5}">
  <ds:schemaRefs>
    <ds:schemaRef ds:uri="Microsoft.SharePoint.Taxonomy.ContentTypeSync"/>
  </ds:schemaRefs>
</ds:datastoreItem>
</file>

<file path=customXml/itemProps2.xml><?xml version="1.0" encoding="utf-8"?>
<ds:datastoreItem xmlns:ds="http://schemas.openxmlformats.org/officeDocument/2006/customXml" ds:itemID="{EC075815-F5DA-44A4-AF34-5678370BE3FF}">
  <ds:schemaRefs>
    <ds:schemaRef ds:uri="http://schemas.microsoft.com/office/2006/metadata/customXsn"/>
  </ds:schemaRefs>
</ds:datastoreItem>
</file>

<file path=customXml/itemProps3.xml><?xml version="1.0" encoding="utf-8"?>
<ds:datastoreItem xmlns:ds="http://schemas.openxmlformats.org/officeDocument/2006/customXml" ds:itemID="{FD7EDFFC-01E5-4EF9-B3AF-036B1D2E572E}">
  <ds:schemaRefs>
    <ds:schemaRef ds:uri="http://purl.org/dc/terms/"/>
    <ds:schemaRef ds:uri="http://schemas.microsoft.com/office/2006/documentManagement/types"/>
    <ds:schemaRef ds:uri="http://schemas.microsoft.com/office/infopath/2007/PartnerControls"/>
    <ds:schemaRef ds:uri="a469bd17-9118-42dd-abdb-ce21e5c4d762"/>
    <ds:schemaRef ds:uri="http://purl.org/dc/elements/1.1/"/>
    <ds:schemaRef ds:uri="http://schemas.openxmlformats.org/package/2006/metadata/core-properties"/>
    <ds:schemaRef ds:uri="aec5f570-5954-42b2-93f8-bbdf6252596e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20B5822D-9D49-43D9-83A4-8CE7C29BA4E3}">
  <ds:schemaRefs>
    <ds:schemaRef ds:uri="http://schemas.microsoft.com/sharepoint/events"/>
  </ds:schemaRefs>
</ds:datastoreItem>
</file>

<file path=customXml/itemProps5.xml><?xml version="1.0" encoding="utf-8"?>
<ds:datastoreItem xmlns:ds="http://schemas.openxmlformats.org/officeDocument/2006/customXml" ds:itemID="{133D08E6-6E9F-4255-8F30-DAE05AA95ABC}">
  <ds:schemaRefs>
    <ds:schemaRef ds:uri="http://schemas.microsoft.com/sharepoint/v3/contenttype/forms"/>
  </ds:schemaRefs>
</ds:datastoreItem>
</file>

<file path=customXml/itemProps6.xml><?xml version="1.0" encoding="utf-8"?>
<ds:datastoreItem xmlns:ds="http://schemas.openxmlformats.org/officeDocument/2006/customXml" ds:itemID="{B2D69EB1-1A07-4477-BF1B-F935EE5962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c5f570-5954-42b2-93f8-bbdf6252596e"/>
    <ds:schemaRef ds:uri="a469bd17-9118-42dd-abdb-ce21e5c4d76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5</vt:i4>
      </vt:variant>
    </vt:vector>
  </HeadingPairs>
  <TitlesOfParts>
    <vt:vector size="5" baseType="lpstr">
      <vt:lpstr>Jenter</vt:lpstr>
      <vt:lpstr>Gutter</vt:lpstr>
      <vt:lpstr>HU</vt:lpstr>
      <vt:lpstr>Senior Kvinner</vt:lpstr>
      <vt:lpstr>Senior Menn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Trones, Siv</dc:creator>
  <cp:keywords/>
  <cp:lastModifiedBy>Ullestad, Christine</cp:lastModifiedBy>
  <dcterms:created xsi:type="dcterms:W3CDTF">2016-05-07T08:28:12Z</dcterms:created>
  <dcterms:modified xsi:type="dcterms:W3CDTF">2019-05-13T11:00:38Z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0x01010089F515CEF38C6043B09A4EB0A2E09D630200925E603E96A26E4385AA1DFA90B6F496005E983C3CB91E3946B1E952BFD9CD2FF8</vt:lpwstr>
  </property>
  <property fmtid="{D5CDD505-2E9C-101B-9397-08002B2CF9AE}" pid="3" name="Dokumentkategori">
    <vt:lpwstr/>
  </property>
  <property fmtid="{D5CDD505-2E9C-101B-9397-08002B2CF9AE}" pid="4" name="OrgTilhorighet">
    <vt:lpwstr>1;#SF33 Region Vest|505c3eba-d34a-4709-927d-01c0c0fecb8c</vt:lpwstr>
  </property>
  <property fmtid="{D5CDD505-2E9C-101B-9397-08002B2CF9AE}" pid="5" name="_dlc_DocIdItemGuid">
    <vt:lpwstr>61fe78d9-cb61-4391-b781-ed890b74dfb6</vt:lpwstr>
  </property>
</Properties>
</file>