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ainor_naustdal_handball_no/Documents/Avdeling - Organisasjon/Sesongen 2023-2024/"/>
    </mc:Choice>
  </mc:AlternateContent>
  <xr:revisionPtr revIDLastSave="1" documentId="8_{80CBDACA-7893-4449-9A43-4331C89F0A03}" xr6:coauthVersionLast="47" xr6:coauthVersionMax="47" xr10:uidLastSave="{2088A6C8-0787-4E78-87EB-EA068E352B74}"/>
  <bookViews>
    <workbookView xWindow="28680" yWindow="-120" windowWidth="29040" windowHeight="15840" firstSheet="1" activeTab="1" xr2:uid="{00000000-000D-0000-FFFF-FFFF00000000}"/>
  </bookViews>
  <sheets>
    <sheet name="HU" sheetId="6" state="hidden" r:id="rId1"/>
    <sheet name="Gutter" sheetId="3" r:id="rId2"/>
    <sheet name="Jenter" sheetId="2" r:id="rId3"/>
    <sheet name="Senior Menn" sheetId="5" r:id="rId4"/>
    <sheet name="Senior kvinner" sheetId="7" r:id="rId5"/>
  </sheets>
  <definedNames>
    <definedName name="_xlnm._FilterDatabase" localSheetId="2" hidden="1">Jenter!$L$202:$L$208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6" i="3" l="1"/>
  <c r="C203" i="3"/>
  <c r="C202" i="3"/>
  <c r="E223" i="3"/>
  <c r="E222" i="3"/>
  <c r="C180" i="3"/>
  <c r="C179" i="3"/>
  <c r="C164" i="3"/>
  <c r="C156" i="3"/>
  <c r="F209" i="2"/>
  <c r="D2" i="7"/>
  <c r="B359" i="2"/>
  <c r="F359" i="2"/>
  <c r="B300" i="2"/>
  <c r="D223" i="2"/>
  <c r="B223" i="2"/>
  <c r="E241" i="3"/>
  <c r="E242" i="3"/>
  <c r="J375" i="2"/>
  <c r="J376" i="2"/>
  <c r="H377" i="2"/>
  <c r="H378" i="2"/>
  <c r="B373" i="2"/>
  <c r="B374" i="2"/>
  <c r="D375" i="2"/>
  <c r="F375" i="2"/>
  <c r="D376" i="2"/>
  <c r="F376" i="2"/>
  <c r="C223" i="3"/>
  <c r="C222" i="3"/>
  <c r="F35" i="2"/>
  <c r="D35" i="2"/>
  <c r="B3" i="2"/>
  <c r="D3" i="2"/>
  <c r="J3" i="2"/>
  <c r="H3" i="2"/>
  <c r="C78" i="3"/>
  <c r="F66" i="2"/>
  <c r="A239" i="3"/>
  <c r="A240" i="3"/>
  <c r="C228" i="3"/>
  <c r="C239" i="3" s="1"/>
  <c r="B5" i="7"/>
  <c r="B20" i="7" s="1"/>
  <c r="L35" i="2"/>
  <c r="N35" i="2"/>
  <c r="P35" i="2"/>
  <c r="A155" i="3"/>
  <c r="P3" i="2"/>
  <c r="L3" i="2"/>
  <c r="N3" i="2"/>
  <c r="K41" i="3"/>
  <c r="N5" i="7"/>
  <c r="N21" i="7" s="1"/>
  <c r="L5" i="7"/>
  <c r="L21" i="7" s="1"/>
  <c r="F5" i="7"/>
  <c r="F20" i="7" s="1"/>
  <c r="J5" i="7"/>
  <c r="J20" i="7" s="1"/>
  <c r="H5" i="7"/>
  <c r="H21" i="7" s="1"/>
  <c r="D5" i="7"/>
  <c r="D21" i="7" s="1"/>
  <c r="J35" i="2"/>
  <c r="H35" i="2"/>
  <c r="B35" i="2"/>
  <c r="D33" i="2" s="1"/>
  <c r="A78" i="3"/>
  <c r="F3" i="2"/>
  <c r="F253" i="2"/>
  <c r="F269" i="2" s="1"/>
  <c r="F330" i="2"/>
  <c r="F346" i="2" s="1"/>
  <c r="L99" i="2"/>
  <c r="L122" i="2" s="1"/>
  <c r="E3" i="3"/>
  <c r="E78" i="3"/>
  <c r="G3" i="3"/>
  <c r="N127" i="2"/>
  <c r="J127" i="2"/>
  <c r="J138" i="2" s="1"/>
  <c r="L127" i="2"/>
  <c r="L143" i="2" s="1"/>
  <c r="J137" i="2"/>
  <c r="L144" i="2"/>
  <c r="H182" i="2"/>
  <c r="H330" i="2"/>
  <c r="H339" i="2" s="1"/>
  <c r="J182" i="2"/>
  <c r="J196" i="2" s="1"/>
  <c r="G164" i="3"/>
  <c r="I110" i="3"/>
  <c r="D66" i="2"/>
  <c r="G41" i="3"/>
  <c r="A203" i="3"/>
  <c r="A202" i="3"/>
  <c r="H127" i="2"/>
  <c r="H136" i="2" s="1"/>
  <c r="D344" i="2"/>
  <c r="E140" i="3"/>
  <c r="E151" i="3" s="1"/>
  <c r="G140" i="3"/>
  <c r="G151" i="3" s="1"/>
  <c r="J253" i="2"/>
  <c r="H253" i="2"/>
  <c r="H193" i="2"/>
  <c r="H194" i="2"/>
  <c r="D182" i="2"/>
  <c r="H266" i="2" l="1"/>
  <c r="D297" i="2"/>
  <c r="B322" i="2"/>
  <c r="B321" i="2"/>
  <c r="B240" i="2"/>
  <c r="B239" i="2"/>
  <c r="D240" i="2"/>
  <c r="D239" i="2"/>
  <c r="D198" i="2"/>
  <c r="D197" i="2"/>
  <c r="C240" i="3"/>
  <c r="F270" i="2"/>
  <c r="N144" i="2"/>
  <c r="N143" i="2"/>
  <c r="N20" i="7"/>
  <c r="L20" i="7"/>
  <c r="D20" i="7"/>
  <c r="B19" i="7"/>
  <c r="F21" i="7"/>
  <c r="J21" i="7"/>
  <c r="H20" i="7"/>
  <c r="F347" i="2"/>
  <c r="H340" i="2"/>
  <c r="E152" i="3"/>
  <c r="J197" i="2"/>
  <c r="J265" i="2"/>
  <c r="J266" i="2"/>
  <c r="G175" i="3"/>
  <c r="G174" i="3"/>
  <c r="G152" i="3"/>
  <c r="H99" i="2" l="1"/>
  <c r="F99" i="2"/>
  <c r="D99" i="2"/>
  <c r="B99" i="2"/>
  <c r="D97" i="2" s="1"/>
  <c r="L66" i="2"/>
  <c r="F357" i="2"/>
  <c r="D125" i="2" l="1"/>
  <c r="T376" i="2"/>
  <c r="T375" i="2"/>
  <c r="Z376" i="2"/>
  <c r="Z375" i="2"/>
  <c r="X376" i="2" l="1"/>
  <c r="X375" i="2"/>
  <c r="I41" i="3"/>
  <c r="V375" i="2"/>
  <c r="V376" i="2"/>
  <c r="B344" i="2"/>
  <c r="B182" i="2"/>
  <c r="B197" i="2" l="1"/>
  <c r="B198" i="2"/>
  <c r="H265" i="2"/>
  <c r="F4" i="5" l="1"/>
  <c r="G110" i="3" l="1"/>
  <c r="C108" i="3" s="1"/>
  <c r="F182" i="2" l="1"/>
  <c r="F194" i="2" l="1"/>
  <c r="F193" i="2"/>
  <c r="D268" i="2"/>
  <c r="F314" i="2"/>
  <c r="D314" i="2"/>
  <c r="B268" i="2" l="1"/>
  <c r="B267" i="2"/>
  <c r="D267" i="2"/>
  <c r="E164" i="3" l="1"/>
  <c r="E180" i="3" l="1"/>
  <c r="E179" i="3"/>
  <c r="A164" i="3" l="1"/>
  <c r="B4" i="5"/>
  <c r="C162" i="3" l="1"/>
  <c r="A179" i="3"/>
  <c r="A180" i="3"/>
  <c r="D4" i="5"/>
  <c r="D19" i="5" s="1"/>
  <c r="B19" i="5"/>
  <c r="D274" i="2"/>
  <c r="D291" i="2" s="1"/>
  <c r="B274" i="2"/>
  <c r="D251" i="2" s="1"/>
  <c r="A208" i="3"/>
  <c r="D88" i="2"/>
  <c r="B66" i="2"/>
  <c r="D64" i="2" s="1"/>
  <c r="B382" i="2"/>
  <c r="B391" i="2" s="1"/>
  <c r="B201" i="2"/>
  <c r="D201" i="2"/>
  <c r="D217" i="2" s="1"/>
  <c r="D4" i="6"/>
  <c r="D14" i="6"/>
  <c r="B4" i="6"/>
  <c r="B14" i="6"/>
  <c r="A222" i="3" l="1"/>
  <c r="A221" i="3"/>
  <c r="D179" i="2"/>
  <c r="B290" i="2"/>
  <c r="B291" i="2"/>
  <c r="C206" i="3"/>
  <c r="E226" i="3"/>
  <c r="B218" i="2"/>
  <c r="B89" i="2"/>
  <c r="D218" i="2"/>
  <c r="O226" i="3"/>
  <c r="B217" i="2"/>
  <c r="B392" i="2"/>
  <c r="D20" i="5"/>
  <c r="D290" i="2"/>
  <c r="B20" i="5"/>
  <c r="D2" i="5" l="1"/>
  <c r="F19" i="5"/>
  <c r="F20" i="5"/>
  <c r="D55" i="2" l="1"/>
  <c r="L89" i="2"/>
  <c r="G61" i="3"/>
  <c r="C87" i="3"/>
  <c r="A98" i="3"/>
  <c r="C76" i="3"/>
  <c r="F55" i="2"/>
  <c r="B23" i="2"/>
  <c r="D1" i="2"/>
  <c r="G228" i="3"/>
  <c r="G237" i="3" l="1"/>
  <c r="C17" i="3"/>
  <c r="C3" i="3"/>
  <c r="A17" i="3"/>
  <c r="A3" i="3"/>
  <c r="L196" i="2"/>
  <c r="L182" i="2"/>
  <c r="L197" i="2"/>
</calcChain>
</file>

<file path=xl/sharedStrings.xml><?xml version="1.0" encoding="utf-8"?>
<sst xmlns="http://schemas.openxmlformats.org/spreadsheetml/2006/main" count="1646" uniqueCount="584">
  <si>
    <t>Gullserien (HU)</t>
  </si>
  <si>
    <t>Gullerien 01</t>
  </si>
  <si>
    <t>Gullerien 02</t>
  </si>
  <si>
    <t>Rundespill</t>
  </si>
  <si>
    <t>Ulik kampavvikling fra runde til runde</t>
  </si>
  <si>
    <t>Gutter 9 år</t>
  </si>
  <si>
    <t>lag totalt i klassen</t>
  </si>
  <si>
    <t>Sone 1-3</t>
  </si>
  <si>
    <t>Gutter 9 A01 H, 8 klubber</t>
  </si>
  <si>
    <t>Gutter 9 A02 H, 9 klubber</t>
  </si>
  <si>
    <t>Gutter 9 A03 H, 9 klubber</t>
  </si>
  <si>
    <t>Gutter 9 A02 SF</t>
  </si>
  <si>
    <t>Kjøkkelvik Bjørnene</t>
  </si>
  <si>
    <t>Samnanger IL 2</t>
  </si>
  <si>
    <t>Stord 1</t>
  </si>
  <si>
    <t>Florø</t>
  </si>
  <si>
    <t>Askøy Blå</t>
  </si>
  <si>
    <t>Åsane</t>
  </si>
  <si>
    <t>Stord 2</t>
  </si>
  <si>
    <t>Eid</t>
  </si>
  <si>
    <t>Sotra 1</t>
  </si>
  <si>
    <t>Flaktveit</t>
  </si>
  <si>
    <t xml:space="preserve">Søreide </t>
  </si>
  <si>
    <t>Eid 2</t>
  </si>
  <si>
    <t>Sotra 2</t>
  </si>
  <si>
    <t>Eikelandsfjorden IL</t>
  </si>
  <si>
    <t>Søreide 2</t>
  </si>
  <si>
    <t>Gaular</t>
  </si>
  <si>
    <t>Bergen</t>
  </si>
  <si>
    <t xml:space="preserve">Sandviken </t>
  </si>
  <si>
    <t>Gneist 3</t>
  </si>
  <si>
    <t>Høyang</t>
  </si>
  <si>
    <t>Bergen 2</t>
  </si>
  <si>
    <t>Lindås</t>
  </si>
  <si>
    <t>Gneist 4</t>
  </si>
  <si>
    <t>Sandane 1</t>
  </si>
  <si>
    <t>Bønes</t>
  </si>
  <si>
    <t>Bjørnar 1</t>
  </si>
  <si>
    <t>Øyglimt IL</t>
  </si>
  <si>
    <t>Sandane 2</t>
  </si>
  <si>
    <t>Bønes 2</t>
  </si>
  <si>
    <t>Bjørnar 2</t>
  </si>
  <si>
    <t>Søre Neset Idrettslag</t>
  </si>
  <si>
    <t>Sandane 3</t>
  </si>
  <si>
    <t>IL Skjergard 1</t>
  </si>
  <si>
    <t>Viking, TIF</t>
  </si>
  <si>
    <t>Nore Neset</t>
  </si>
  <si>
    <t>Sogndal 1</t>
  </si>
  <si>
    <t xml:space="preserve">Gneist </t>
  </si>
  <si>
    <t>Viking TIF 2</t>
  </si>
  <si>
    <t>Bjarg</t>
  </si>
  <si>
    <t>Sogndal 2</t>
  </si>
  <si>
    <t>Gneist 2</t>
  </si>
  <si>
    <t>Viking TIF 3</t>
  </si>
  <si>
    <t>Bjarg 2</t>
  </si>
  <si>
    <t xml:space="preserve">Syril </t>
  </si>
  <si>
    <t>Fyllingen Karabatic</t>
  </si>
  <si>
    <t>Nordnes</t>
  </si>
  <si>
    <t>Solid</t>
  </si>
  <si>
    <t>11 lag - aktivitetsserie</t>
  </si>
  <si>
    <t>Fana</t>
  </si>
  <si>
    <t>16 kamper</t>
  </si>
  <si>
    <t>Fana 2</t>
  </si>
  <si>
    <t>14 lag - aktivitetsserie</t>
  </si>
  <si>
    <t>Gutter 10 år</t>
  </si>
  <si>
    <t>Alternativ 1</t>
  </si>
  <si>
    <t>Alternativ 2</t>
  </si>
  <si>
    <t>G 10 A01, 8 klubber</t>
  </si>
  <si>
    <t>G 10 A02, 8 klubber</t>
  </si>
  <si>
    <t>G 10 A03, 8 klubber</t>
  </si>
  <si>
    <t>Gutter 10 A01 H</t>
  </si>
  <si>
    <t>Gutter 10 A02 H</t>
  </si>
  <si>
    <t>Gutter 10 A02 SF</t>
  </si>
  <si>
    <t>Stord</t>
  </si>
  <si>
    <t>Kjøkkelvik</t>
  </si>
  <si>
    <t>Breimsbygda</t>
  </si>
  <si>
    <t>Voss</t>
  </si>
  <si>
    <t>Kjøkkelvik 2</t>
  </si>
  <si>
    <t>Eikefjord</t>
  </si>
  <si>
    <t>Askøy Rød</t>
  </si>
  <si>
    <t>Bjørnar</t>
  </si>
  <si>
    <t>Tysnes</t>
  </si>
  <si>
    <t>Sotra</t>
  </si>
  <si>
    <t xml:space="preserve">Florø 2 </t>
  </si>
  <si>
    <t xml:space="preserve">Årstad </t>
  </si>
  <si>
    <t>Knarvik</t>
  </si>
  <si>
    <t>Nordnes 2</t>
  </si>
  <si>
    <t>Førde</t>
  </si>
  <si>
    <t>Tertnes</t>
  </si>
  <si>
    <t>Hyen</t>
  </si>
  <si>
    <t>Osterøy</t>
  </si>
  <si>
    <t>Sædalen 2</t>
  </si>
  <si>
    <t>Søre Neset Idrettslag 2</t>
  </si>
  <si>
    <t>9 lag - aktivitetsserie</t>
  </si>
  <si>
    <t>Sædalen 1</t>
  </si>
  <si>
    <t>Jotun</t>
  </si>
  <si>
    <t>Fyllingen</t>
  </si>
  <si>
    <t>Jotun 2</t>
  </si>
  <si>
    <t>Lyngbø</t>
  </si>
  <si>
    <t>Stryn</t>
  </si>
  <si>
    <t>Bønes 3</t>
  </si>
  <si>
    <t>13 lag - aktivitetsserie</t>
  </si>
  <si>
    <t>12 lag - aktivitetsserie</t>
  </si>
  <si>
    <t>Åheim</t>
  </si>
  <si>
    <t>17 lag - aktivitetsserie</t>
  </si>
  <si>
    <t>Gutter 11 år</t>
  </si>
  <si>
    <t>Gutter 11 A01 H</t>
  </si>
  <si>
    <t>Gutter 11 B01 H</t>
  </si>
  <si>
    <t>Gutter 11 A02 SF</t>
  </si>
  <si>
    <t>Nordre Holsnøy IL</t>
  </si>
  <si>
    <t xml:space="preserve">Askvoll/Holmedal </t>
  </si>
  <si>
    <t>Bjørn</t>
  </si>
  <si>
    <t>Stord 3</t>
  </si>
  <si>
    <t>Sandviken</t>
  </si>
  <si>
    <t xml:space="preserve">Dale </t>
  </si>
  <si>
    <t>Søreide</t>
  </si>
  <si>
    <t>Dale 2</t>
  </si>
  <si>
    <t>Dale IL, Vaksdal C</t>
  </si>
  <si>
    <t>Sædalen C</t>
  </si>
  <si>
    <t xml:space="preserve">Nordnes </t>
  </si>
  <si>
    <t>Kalandseid</t>
  </si>
  <si>
    <t xml:space="preserve">Gaular </t>
  </si>
  <si>
    <t xml:space="preserve">Jotun </t>
  </si>
  <si>
    <t>Jølster</t>
  </si>
  <si>
    <t>Jølster IL 2</t>
  </si>
  <si>
    <t>Sandane</t>
  </si>
  <si>
    <t>Årstad</t>
  </si>
  <si>
    <t>Sogndal</t>
  </si>
  <si>
    <t>Mathopen svart</t>
  </si>
  <si>
    <t>Mathopen 2</t>
  </si>
  <si>
    <t>Vikane</t>
  </si>
  <si>
    <t>Årdalstangen</t>
  </si>
  <si>
    <t>18 lag- aktivitetsserie</t>
  </si>
  <si>
    <t>?? kampar</t>
  </si>
  <si>
    <t>Gutter 12 år</t>
  </si>
  <si>
    <t>Gutter 12  A01 H</t>
  </si>
  <si>
    <t>Gutter 12  A02 H</t>
  </si>
  <si>
    <t>Gutter 12  B01 H</t>
  </si>
  <si>
    <t>Gutter 12  A02 SF</t>
  </si>
  <si>
    <t>Kjøkkelvik/Vadmyra</t>
  </si>
  <si>
    <t>Askvoll/Holmedal</t>
  </si>
  <si>
    <t>Gneist</t>
  </si>
  <si>
    <t>Dale</t>
  </si>
  <si>
    <t>Os</t>
  </si>
  <si>
    <t>Os 2</t>
  </si>
  <si>
    <t>Florø 2</t>
  </si>
  <si>
    <t>Bjarg  2</t>
  </si>
  <si>
    <t>Bjørnar 3</t>
  </si>
  <si>
    <t xml:space="preserve">Sædalen </t>
  </si>
  <si>
    <t>Solid 1</t>
  </si>
  <si>
    <t>Knarvik 2</t>
  </si>
  <si>
    <t>Bjørnar  4</t>
  </si>
  <si>
    <t>Samnanger IL C</t>
  </si>
  <si>
    <t>10 lag - aktivitetsserie</t>
  </si>
  <si>
    <t>Tysnes C</t>
  </si>
  <si>
    <t>16 Kamper</t>
  </si>
  <si>
    <t>8 lag - aktivitetsserie</t>
  </si>
  <si>
    <t>13 Kamper</t>
  </si>
  <si>
    <t>13 lag</t>
  </si>
  <si>
    <t>21 lag - aktivitetsserie</t>
  </si>
  <si>
    <t>Gutter 13 år</t>
  </si>
  <si>
    <t>Alternativ 1 sone 1-3</t>
  </si>
  <si>
    <t>Alternativ 2  sone 1-3</t>
  </si>
  <si>
    <t>G13 A01 H</t>
  </si>
  <si>
    <t>Eidsvåg IL</t>
  </si>
  <si>
    <t>G13 B02 SF</t>
  </si>
  <si>
    <t>G13 A02 SF</t>
  </si>
  <si>
    <r>
      <rPr>
        <sz val="11"/>
        <color rgb="FF000000"/>
        <rFont val="Calibri"/>
      </rPr>
      <t xml:space="preserve">Bremanger </t>
    </r>
    <r>
      <rPr>
        <b/>
        <sz val="11"/>
        <color rgb="FF000000"/>
        <rFont val="Calibri"/>
      </rPr>
      <t>C</t>
    </r>
  </si>
  <si>
    <r>
      <rPr>
        <sz val="11"/>
        <color rgb="FF000000"/>
        <rFont val="Calibri"/>
      </rPr>
      <t xml:space="preserve">Florø </t>
    </r>
    <r>
      <rPr>
        <b/>
        <sz val="11"/>
        <color rgb="FF000000"/>
        <rFont val="Calibri"/>
      </rPr>
      <t>B</t>
    </r>
  </si>
  <si>
    <r>
      <rPr>
        <sz val="11"/>
        <color rgb="FF000000"/>
        <rFont val="Calibri"/>
      </rPr>
      <t xml:space="preserve">Eid </t>
    </r>
    <r>
      <rPr>
        <b/>
        <sz val="11"/>
        <color rgb="FF000000"/>
        <rFont val="Calibri"/>
      </rPr>
      <t>A</t>
    </r>
  </si>
  <si>
    <r>
      <rPr>
        <sz val="11"/>
        <color rgb="FF000000"/>
        <rFont val="Calibri"/>
      </rPr>
      <t xml:space="preserve">Eikefjord </t>
    </r>
    <r>
      <rPr>
        <b/>
        <sz val="11"/>
        <color rgb="FF000000"/>
        <rFont val="Calibri"/>
      </rPr>
      <t>A</t>
    </r>
  </si>
  <si>
    <r>
      <rPr>
        <sz val="11"/>
        <color rgb="FF000000"/>
        <rFont val="Calibri"/>
      </rPr>
      <t>Sandane</t>
    </r>
    <r>
      <rPr>
        <b/>
        <sz val="11"/>
        <color rgb="FF000000"/>
        <rFont val="Calibri"/>
      </rPr>
      <t xml:space="preserve"> B</t>
    </r>
  </si>
  <si>
    <r>
      <rPr>
        <sz val="11"/>
        <color rgb="FF000000"/>
        <rFont val="Calibri"/>
      </rPr>
      <t xml:space="preserve">Stryn </t>
    </r>
    <r>
      <rPr>
        <b/>
        <sz val="11"/>
        <color rgb="FF000000"/>
        <rFont val="Calibri"/>
      </rPr>
      <t>B</t>
    </r>
  </si>
  <si>
    <r>
      <rPr>
        <sz val="11"/>
        <color rgb="FF000000"/>
        <rFont val="Calibri"/>
      </rPr>
      <t xml:space="preserve">Syril </t>
    </r>
    <r>
      <rPr>
        <b/>
        <sz val="11"/>
        <color rgb="FF000000"/>
        <rFont val="Calibri"/>
      </rPr>
      <t>B</t>
    </r>
  </si>
  <si>
    <r>
      <rPr>
        <sz val="11"/>
        <color rgb="FF000000"/>
        <rFont val="Calibri"/>
      </rPr>
      <t>Jølster</t>
    </r>
    <r>
      <rPr>
        <b/>
        <sz val="11"/>
        <color rgb="FF000000"/>
        <rFont val="Calibri"/>
      </rPr>
      <t xml:space="preserve"> B</t>
    </r>
  </si>
  <si>
    <t>Askøy</t>
  </si>
  <si>
    <t>24 kamper</t>
  </si>
  <si>
    <t>Deling etter jul</t>
  </si>
  <si>
    <t>Gutter 14 år</t>
  </si>
  <si>
    <t>Gutter 14 A01 H</t>
  </si>
  <si>
    <t>G14 B1 H</t>
  </si>
  <si>
    <t>G14 A02 SF</t>
  </si>
  <si>
    <t>Åsane 2</t>
  </si>
  <si>
    <t>Sædalen</t>
  </si>
  <si>
    <t xml:space="preserve">Gutter 15 år </t>
  </si>
  <si>
    <t>Gutter 15 A01 H</t>
  </si>
  <si>
    <t>Gutter 16 B01 H</t>
  </si>
  <si>
    <t>Gneist 2 (15)</t>
  </si>
  <si>
    <t>Sædalen (15)</t>
  </si>
  <si>
    <t>Sotra 2 (15)</t>
  </si>
  <si>
    <t>Årstad (15)</t>
  </si>
  <si>
    <r>
      <t xml:space="preserve">Lyngbø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(15)</t>
    </r>
  </si>
  <si>
    <t>Eidsvåg</t>
  </si>
  <si>
    <t>Gutter 16 år</t>
  </si>
  <si>
    <t>Gutter 16 A01 H</t>
  </si>
  <si>
    <t xml:space="preserve">Åsane </t>
  </si>
  <si>
    <t>Gutter 17-20 år</t>
  </si>
  <si>
    <t xml:space="preserve">Juniorserien G 17-20 år A01 </t>
  </si>
  <si>
    <t xml:space="preserve">Juniorserien G 17-20 år B01 </t>
  </si>
  <si>
    <t>Åsane Lerøy</t>
  </si>
  <si>
    <r>
      <t xml:space="preserve">Kjøkkelvik </t>
    </r>
    <r>
      <rPr>
        <b/>
        <sz val="11"/>
        <color rgb="FF000000"/>
        <rFont val="Calibri"/>
        <family val="2"/>
      </rPr>
      <t>A</t>
    </r>
  </si>
  <si>
    <t>Fyllingen Lerøy</t>
  </si>
  <si>
    <r>
      <t xml:space="preserve">Dale IL, Fjaler </t>
    </r>
    <r>
      <rPr>
        <b/>
        <sz val="11"/>
        <color rgb="FF000000"/>
        <rFont val="Calibri"/>
        <family val="2"/>
      </rPr>
      <t>A</t>
    </r>
  </si>
  <si>
    <r>
      <t>Bjørnar 2</t>
    </r>
    <r>
      <rPr>
        <b/>
        <sz val="11"/>
        <color rgb="FF000000"/>
        <rFont val="Calibri"/>
        <family val="2"/>
      </rPr>
      <t xml:space="preserve"> A</t>
    </r>
  </si>
  <si>
    <t>Sotra Lerøy</t>
  </si>
  <si>
    <t xml:space="preserve">Knarvik </t>
  </si>
  <si>
    <t>Bjørnar Lerøy</t>
  </si>
  <si>
    <r>
      <t xml:space="preserve">Fana IL </t>
    </r>
    <r>
      <rPr>
        <b/>
        <sz val="11"/>
        <color rgb="FF000000"/>
        <rFont val="Calibri"/>
        <family val="2"/>
      </rPr>
      <t>A</t>
    </r>
  </si>
  <si>
    <t>Viking TIF Lerøy</t>
  </si>
  <si>
    <r>
      <t>Stord</t>
    </r>
    <r>
      <rPr>
        <b/>
        <sz val="11"/>
        <color rgb="FF000000"/>
        <rFont val="Calibri"/>
        <family val="2"/>
      </rPr>
      <t xml:space="preserve"> B</t>
    </r>
  </si>
  <si>
    <r>
      <t xml:space="preserve">Nore Neset </t>
    </r>
    <r>
      <rPr>
        <b/>
        <sz val="11"/>
        <color rgb="FF000000"/>
        <rFont val="Calibri"/>
        <family val="2"/>
      </rPr>
      <t>B</t>
    </r>
  </si>
  <si>
    <r>
      <t>Knarvik</t>
    </r>
    <r>
      <rPr>
        <b/>
        <sz val="11"/>
        <color rgb="FF000000"/>
        <rFont val="Calibri"/>
        <family val="2"/>
      </rPr>
      <t xml:space="preserve"> B</t>
    </r>
  </si>
  <si>
    <r>
      <t xml:space="preserve">Sotra 2 </t>
    </r>
    <r>
      <rPr>
        <b/>
        <sz val="11"/>
        <color rgb="FF000000"/>
        <rFont val="Calibri"/>
        <family val="2"/>
      </rPr>
      <t>B</t>
    </r>
  </si>
  <si>
    <t>Viking TIF</t>
  </si>
  <si>
    <r>
      <rPr>
        <sz val="11"/>
        <color rgb="FF000000"/>
        <rFont val="Calibri"/>
        <family val="2"/>
      </rPr>
      <t>Åsane 2</t>
    </r>
    <r>
      <rPr>
        <b/>
        <sz val="11"/>
        <color rgb="FF000000"/>
        <rFont val="Calibri"/>
      </rPr>
      <t xml:space="preserve"> A</t>
    </r>
  </si>
  <si>
    <t>Jenter 9 år</t>
  </si>
  <si>
    <t>Jenter 9 år A01 H</t>
  </si>
  <si>
    <t>Jenter 9 år A02 H</t>
  </si>
  <si>
    <t>Jenter 9 år A03 H</t>
  </si>
  <si>
    <t>Jenter 9 år A04 H</t>
  </si>
  <si>
    <t>Jenter 9 år A05 H</t>
  </si>
  <si>
    <t>Jenter 9 år  A01 SF</t>
  </si>
  <si>
    <t>Jenter 9 år  A02 SF</t>
  </si>
  <si>
    <t>Jenter 9 år  A03 SF</t>
  </si>
  <si>
    <t>Samnanger IL</t>
  </si>
  <si>
    <t>Løv-Ham Nala</t>
  </si>
  <si>
    <t>Sund 1</t>
  </si>
  <si>
    <t>Kringlebotn</t>
  </si>
  <si>
    <t>Løv-Ham Simba</t>
  </si>
  <si>
    <t>Nordre Fjell</t>
  </si>
  <si>
    <t>Askvoll/Holmedal 2</t>
  </si>
  <si>
    <t>Lindås 2</t>
  </si>
  <si>
    <t>Løv-Ham Kiara</t>
  </si>
  <si>
    <t>Askøy Svart 3</t>
  </si>
  <si>
    <t>Askøy Gul 4</t>
  </si>
  <si>
    <t>Stord 4</t>
  </si>
  <si>
    <t>Florø 1</t>
  </si>
  <si>
    <t>Viking 2</t>
  </si>
  <si>
    <t>Askøy Grønn 5</t>
  </si>
  <si>
    <t>Stryn 2</t>
  </si>
  <si>
    <t>IL Alvidra</t>
  </si>
  <si>
    <t>Askøy Hvit 6</t>
  </si>
  <si>
    <t xml:space="preserve">Bjarg </t>
  </si>
  <si>
    <t>Solid 2</t>
  </si>
  <si>
    <t>Stryn 3</t>
  </si>
  <si>
    <t>Florø 3</t>
  </si>
  <si>
    <t xml:space="preserve">Eidsvåg </t>
  </si>
  <si>
    <t>Kvinnherad Husnes</t>
  </si>
  <si>
    <t>Florø 4</t>
  </si>
  <si>
    <t>Bjarg 3</t>
  </si>
  <si>
    <t>Fitjar</t>
  </si>
  <si>
    <t>Sotra 3</t>
  </si>
  <si>
    <t xml:space="preserve">Fana </t>
  </si>
  <si>
    <t>Os 1</t>
  </si>
  <si>
    <t>Førde 2</t>
  </si>
  <si>
    <t>Sotra 4</t>
  </si>
  <si>
    <t>Førde 3</t>
  </si>
  <si>
    <t>Mathopen Perler</t>
  </si>
  <si>
    <t>Søre Neset Il</t>
  </si>
  <si>
    <t>Os 3</t>
  </si>
  <si>
    <t>Gaular IL</t>
  </si>
  <si>
    <t>Knarvik 1</t>
  </si>
  <si>
    <t>Årstad 2</t>
  </si>
  <si>
    <t>Mathopen Krystaller</t>
  </si>
  <si>
    <t>Søre Neset Il 2</t>
  </si>
  <si>
    <t>Askøy Oransje 7</t>
  </si>
  <si>
    <t>Nore Neset 1</t>
  </si>
  <si>
    <t>6 lag - aktivitetsserie</t>
  </si>
  <si>
    <t>4 lag - aktivitetsserie</t>
  </si>
  <si>
    <t xml:space="preserve">Tertnes </t>
  </si>
  <si>
    <t>Askøy Rosa 8</t>
  </si>
  <si>
    <t>Bønes 1</t>
  </si>
  <si>
    <t>Nore Neset 2</t>
  </si>
  <si>
    <t>Bjarg 4</t>
  </si>
  <si>
    <t>Tertnes 2</t>
  </si>
  <si>
    <t>Askøy lilla 9</t>
  </si>
  <si>
    <t>Askøy Rød 1</t>
  </si>
  <si>
    <t>Bjarg 5</t>
  </si>
  <si>
    <t>Tertnes 4</t>
  </si>
  <si>
    <t>Askøy Blå 2</t>
  </si>
  <si>
    <t>Fana 3</t>
  </si>
  <si>
    <t>Fyllingen 1</t>
  </si>
  <si>
    <t>Fana 4</t>
  </si>
  <si>
    <t>17 lag- aktivitetsserie</t>
  </si>
  <si>
    <t>Fyllingen 2</t>
  </si>
  <si>
    <t>19 lag- aktivitetsserie</t>
  </si>
  <si>
    <t>Fyllingen Stjerne</t>
  </si>
  <si>
    <t>Jenter 10 år</t>
  </si>
  <si>
    <t>Jenter 10 A01 H</t>
  </si>
  <si>
    <t>Jenter 10 A02 H</t>
  </si>
  <si>
    <t>Jenter 10 A03 H</t>
  </si>
  <si>
    <t>Jenter 10 A04 H</t>
  </si>
  <si>
    <t>Jenter 10 A01 SF</t>
  </si>
  <si>
    <t>Jenter 10 A02 SF</t>
  </si>
  <si>
    <t>Jenter 10 A03 SF</t>
  </si>
  <si>
    <t>Aurland</t>
  </si>
  <si>
    <t>Kringlebotn 2</t>
  </si>
  <si>
    <t xml:space="preserve">Eid </t>
  </si>
  <si>
    <t>Jotun 9 år ?</t>
  </si>
  <si>
    <t>Nordre Holsnøy</t>
  </si>
  <si>
    <t>Løv Ham</t>
  </si>
  <si>
    <t>Sund handballklubb</t>
  </si>
  <si>
    <t xml:space="preserve">Eid 2 </t>
  </si>
  <si>
    <t xml:space="preserve">Eikefjord </t>
  </si>
  <si>
    <t>Nordre Holsnøy 2</t>
  </si>
  <si>
    <t>Løv Ham 2</t>
  </si>
  <si>
    <t>Voss 2</t>
  </si>
  <si>
    <t>Løv-Ham 3</t>
  </si>
  <si>
    <t>Vik</t>
  </si>
  <si>
    <t>Askøy 2</t>
  </si>
  <si>
    <t>Stadlandet</t>
  </si>
  <si>
    <t>Eikelandsfjorden*</t>
  </si>
  <si>
    <t>Askøy 3</t>
  </si>
  <si>
    <t>Tertnes 3</t>
  </si>
  <si>
    <t>Askøy 4</t>
  </si>
  <si>
    <t>Kvinnherad</t>
  </si>
  <si>
    <t>Sotra 5</t>
  </si>
  <si>
    <t>Sædalen Vipers</t>
  </si>
  <si>
    <t>5 lag - aktivitetsserie</t>
  </si>
  <si>
    <t>Askøy 6</t>
  </si>
  <si>
    <t>Skjergard</t>
  </si>
  <si>
    <t>Sædalen Strikers</t>
  </si>
  <si>
    <t>Åsane 3</t>
  </si>
  <si>
    <t>Askøy 7</t>
  </si>
  <si>
    <t>Mathopen Super</t>
  </si>
  <si>
    <t>Sædalen Dreamers</t>
  </si>
  <si>
    <t>Manger</t>
  </si>
  <si>
    <t>Askøy 8</t>
  </si>
  <si>
    <t>Mathopen Kuul</t>
  </si>
  <si>
    <t xml:space="preserve">Bønes </t>
  </si>
  <si>
    <t>Manger IL 2</t>
  </si>
  <si>
    <t>Vadmyra</t>
  </si>
  <si>
    <t>Vadmyra 2</t>
  </si>
  <si>
    <t>23 lag - aktivitetsserie</t>
  </si>
  <si>
    <t>15 lag - aktivitetsserie</t>
  </si>
  <si>
    <t>Jenter 11 år</t>
  </si>
  <si>
    <t>Jenter 11 A01 H</t>
  </si>
  <si>
    <t>Jenter 11 A02 H</t>
  </si>
  <si>
    <t>Jenter 11 B01 H</t>
  </si>
  <si>
    <t>Jenter 11 B02 H</t>
  </si>
  <si>
    <t>Jenter 11 C01 H</t>
  </si>
  <si>
    <t>Jenter 11 A04 SF</t>
  </si>
  <si>
    <t>Salhus</t>
  </si>
  <si>
    <t>Odda</t>
  </si>
  <si>
    <t>Bremanger IL</t>
  </si>
  <si>
    <t>Salhus 2</t>
  </si>
  <si>
    <t>Askøy 5</t>
  </si>
  <si>
    <r>
      <t>Tysnes</t>
    </r>
    <r>
      <rPr>
        <b/>
        <sz val="11"/>
        <color rgb="FFFF0000"/>
        <rFont val="Calibri"/>
        <family val="2"/>
        <scheme val="minor"/>
      </rPr>
      <t xml:space="preserve"> C</t>
    </r>
  </si>
  <si>
    <t>Manger IL</t>
  </si>
  <si>
    <t>IL Skjergard 2</t>
  </si>
  <si>
    <t>Mathopen HappyGirls</t>
  </si>
  <si>
    <t>IL Skjergard 3</t>
  </si>
  <si>
    <t>Flaktveit 2</t>
  </si>
  <si>
    <t>Løv-Ham</t>
  </si>
  <si>
    <r>
      <t xml:space="preserve">Søreide </t>
    </r>
    <r>
      <rPr>
        <b/>
        <sz val="11"/>
        <color rgb="FF000000"/>
        <rFont val="Calibri"/>
        <family val="2"/>
        <scheme val="minor"/>
      </rPr>
      <t>C</t>
    </r>
  </si>
  <si>
    <t>Lyngbø 2</t>
  </si>
  <si>
    <r>
      <t xml:space="preserve">Osterøy </t>
    </r>
    <r>
      <rPr>
        <b/>
        <sz val="11"/>
        <color rgb="FF000000"/>
        <rFont val="Calibri"/>
        <family val="2"/>
        <scheme val="minor"/>
      </rPr>
      <t>C</t>
    </r>
  </si>
  <si>
    <t>Askøy Svart</t>
  </si>
  <si>
    <r>
      <t xml:space="preserve">IL Alvidra </t>
    </r>
    <r>
      <rPr>
        <b/>
        <sz val="11"/>
        <color rgb="FF000000"/>
        <rFont val="Calibri"/>
        <family val="2"/>
        <scheme val="minor"/>
      </rPr>
      <t>C</t>
    </r>
  </si>
  <si>
    <t>Hyllestad Idrettslag</t>
  </si>
  <si>
    <t>Mathopen Kul</t>
  </si>
  <si>
    <t>Bergen 3</t>
  </si>
  <si>
    <r>
      <t xml:space="preserve">Bergen 2 </t>
    </r>
    <r>
      <rPr>
        <b/>
        <sz val="11"/>
        <color rgb="FF000000"/>
        <rFont val="Calibri"/>
        <family val="2"/>
        <scheme val="minor"/>
      </rPr>
      <t>C</t>
    </r>
  </si>
  <si>
    <t xml:space="preserve"> 13 lag - aktivitetsserie"</t>
  </si>
  <si>
    <t xml:space="preserve"> 14 lag - aktivitetsserie"</t>
  </si>
  <si>
    <t>Sædalen Safir</t>
  </si>
  <si>
    <t>Vik 2</t>
  </si>
  <si>
    <t>Sædalen Rubin</t>
  </si>
  <si>
    <t>Sotra 6</t>
  </si>
  <si>
    <t>13 kamper</t>
  </si>
  <si>
    <t>Jenter 12 år</t>
  </si>
  <si>
    <t>Jenter 12 A01 H</t>
  </si>
  <si>
    <t>Jenter 12 A02 H</t>
  </si>
  <si>
    <t>Jenter 12 B01 H</t>
  </si>
  <si>
    <t>Jenter 12 B02 H</t>
  </si>
  <si>
    <t>Jenter 12 C01 H</t>
  </si>
  <si>
    <t>Jenter 12 A01 SF</t>
  </si>
  <si>
    <t>Lysekloster IL</t>
  </si>
  <si>
    <t>Dale 3</t>
  </si>
  <si>
    <t>Dalsøyra Idrettslag</t>
  </si>
  <si>
    <t>Bønes 4</t>
  </si>
  <si>
    <t>Mathopen 1</t>
  </si>
  <si>
    <t>Kalandseid 2</t>
  </si>
  <si>
    <t>Øygarden Idrettslag</t>
  </si>
  <si>
    <t>Bjarg 6</t>
  </si>
  <si>
    <t>Bjarg 7</t>
  </si>
  <si>
    <t xml:space="preserve">Lyngbø </t>
  </si>
  <si>
    <r>
      <t xml:space="preserve">Askøy Svart </t>
    </r>
    <r>
      <rPr>
        <b/>
        <sz val="11"/>
        <color rgb="FF000000"/>
        <rFont val="Calibri"/>
        <family val="2"/>
        <scheme val="minor"/>
      </rPr>
      <t>C</t>
    </r>
  </si>
  <si>
    <r>
      <t xml:space="preserve">Kvinnherad </t>
    </r>
    <r>
      <rPr>
        <b/>
        <sz val="11"/>
        <color rgb="FFFF0000"/>
        <rFont val="Calibri"/>
        <family val="2"/>
        <scheme val="minor"/>
      </rPr>
      <t>C</t>
    </r>
  </si>
  <si>
    <r>
      <t xml:space="preserve">Vadmyra </t>
    </r>
    <r>
      <rPr>
        <b/>
        <sz val="11"/>
        <color rgb="FF000000"/>
        <rFont val="Calibri"/>
        <family val="2"/>
        <scheme val="minor"/>
      </rPr>
      <t>C</t>
    </r>
  </si>
  <si>
    <r>
      <t xml:space="preserve">Tysnes </t>
    </r>
    <r>
      <rPr>
        <b/>
        <sz val="11"/>
        <color rgb="FFFF0000"/>
        <rFont val="Calibri"/>
        <family val="2"/>
        <scheme val="minor"/>
      </rPr>
      <t>C</t>
    </r>
  </si>
  <si>
    <t>15 lag</t>
  </si>
  <si>
    <t>16 lag</t>
  </si>
  <si>
    <t>16 lag - aktivitetsserie</t>
  </si>
  <si>
    <r>
      <t>Solid</t>
    </r>
    <r>
      <rPr>
        <b/>
        <sz val="11"/>
        <color rgb="FFFF0000"/>
        <rFont val="Calibri"/>
        <family val="2"/>
        <scheme val="minor"/>
      </rPr>
      <t xml:space="preserve"> C</t>
    </r>
  </si>
  <si>
    <t xml:space="preserve">16 kamper </t>
  </si>
  <si>
    <t>18 lag - aktivitetsserie</t>
  </si>
  <si>
    <t>Syril</t>
  </si>
  <si>
    <t>Jenter 13 år</t>
  </si>
  <si>
    <t xml:space="preserve">Alternativ 2 </t>
  </si>
  <si>
    <t>Alternativ 3</t>
  </si>
  <si>
    <t>J13 A1 H</t>
  </si>
  <si>
    <t>J13 A2 H</t>
  </si>
  <si>
    <t>Jenter 13 A SF</t>
  </si>
  <si>
    <t>Jenter 13 B SF</t>
  </si>
  <si>
    <t>Florø (A)</t>
  </si>
  <si>
    <t>Bremanger (B)</t>
  </si>
  <si>
    <t>Florø 2 (A)</t>
  </si>
  <si>
    <t>Førde (B)</t>
  </si>
  <si>
    <t>Dale (A)</t>
  </si>
  <si>
    <t>Førde 2(B)</t>
  </si>
  <si>
    <t>Eikefjord (A)</t>
  </si>
  <si>
    <t>Jølster (C)</t>
  </si>
  <si>
    <t>Høyang (A)</t>
  </si>
  <si>
    <t>Sandane (B)</t>
  </si>
  <si>
    <t>Høyang 2(A)</t>
  </si>
  <si>
    <t>Stryn (B)</t>
  </si>
  <si>
    <t>8 lag - Trippel Serie</t>
  </si>
  <si>
    <t>Vik (B)</t>
  </si>
  <si>
    <t>Åheim (?)</t>
  </si>
  <si>
    <t>Lyngbø SK 3</t>
  </si>
  <si>
    <t>13 lag - Dobbel Serie</t>
  </si>
  <si>
    <t>24 Kamper</t>
  </si>
  <si>
    <t xml:space="preserve">Tar ikke med poeng etter deling </t>
  </si>
  <si>
    <t>J13 B1 H</t>
  </si>
  <si>
    <t>J13 B2 H</t>
  </si>
  <si>
    <t>J13 B3 H</t>
  </si>
  <si>
    <t>J13 B4 H</t>
  </si>
  <si>
    <t>Sædalen 3</t>
  </si>
  <si>
    <t>Åsane  2</t>
  </si>
  <si>
    <t>Løv-Ham 2</t>
  </si>
  <si>
    <t xml:space="preserve">Viking </t>
  </si>
  <si>
    <t>Bjørnar  3</t>
  </si>
  <si>
    <t>9 lag - Enkel Serie frem til desember</t>
  </si>
  <si>
    <t>8 Kamper</t>
  </si>
  <si>
    <t>Ikke sett på hvor mange som går hvor. Foreslår at de deles i 3 puljer hvor hver pulje består av ca 12 altså 10/11 kamper etter deling</t>
  </si>
  <si>
    <t>1-3 i B1, B2 og B3 til BB1</t>
  </si>
  <si>
    <t>3 øverste i B1, B2 og B3 til BB1</t>
  </si>
  <si>
    <t>4-  fra B1, B2 og B3 til BB3</t>
  </si>
  <si>
    <t>3 nederste fra B1, B2 og B3 til BB3</t>
  </si>
  <si>
    <t>De øvrige til BB2</t>
  </si>
  <si>
    <t>Nr. 1,2 og 3 i BB1 går til FM</t>
  </si>
  <si>
    <t>J13 C1 H</t>
  </si>
  <si>
    <t>Solid, IL</t>
  </si>
  <si>
    <t xml:space="preserve">Tysnes </t>
  </si>
  <si>
    <t xml:space="preserve">5 lag - Kvadruppel Serie </t>
  </si>
  <si>
    <t>Jenter 14 år</t>
  </si>
  <si>
    <t xml:space="preserve">Alternativ 1 sone 4-8 </t>
  </si>
  <si>
    <t xml:space="preserve">Alternativ 3 </t>
  </si>
  <si>
    <t>Jenter 14 A01 H</t>
  </si>
  <si>
    <t>Jenter 14 A02 H</t>
  </si>
  <si>
    <t>Jenter 14 A SF</t>
  </si>
  <si>
    <t>Jenter 14 B SF</t>
  </si>
  <si>
    <t>Askvoll/Holmedal (A)</t>
  </si>
  <si>
    <t>Bjørn (B)</t>
  </si>
  <si>
    <t>Gloppen (B)</t>
  </si>
  <si>
    <t>Eid (A)</t>
  </si>
  <si>
    <t>Hyllestad (B)</t>
  </si>
  <si>
    <t>Jotun (B)</t>
  </si>
  <si>
    <t>Syril (B)</t>
  </si>
  <si>
    <t>Mathopen</t>
  </si>
  <si>
    <t xml:space="preserve">Deling etter jul </t>
  </si>
  <si>
    <t>Jenter 14 B01 H</t>
  </si>
  <si>
    <t>Jenter 14 B02 H</t>
  </si>
  <si>
    <t>J14 C1 H</t>
  </si>
  <si>
    <t xml:space="preserve">4 lag - Kvadruppel Serie </t>
  </si>
  <si>
    <t>Gneist 3 (C)</t>
  </si>
  <si>
    <t>Tertnes 2 (C)</t>
  </si>
  <si>
    <t>Fana 3 (C)</t>
  </si>
  <si>
    <t>Odda (C)</t>
  </si>
  <si>
    <t>Jenter 15 år</t>
  </si>
  <si>
    <t>Jenter 15 A01 H</t>
  </si>
  <si>
    <t>Jenter 15 A02 H</t>
  </si>
  <si>
    <t> Jenter 16 B01 SF</t>
  </si>
  <si>
    <t>Jenter 15 A03 SF</t>
  </si>
  <si>
    <t>Sjå J1</t>
  </si>
  <si>
    <t>Florø 2 (16)</t>
  </si>
  <si>
    <r>
      <rPr>
        <sz val="11"/>
        <color rgb="FF000000"/>
        <rFont val="Calibri"/>
      </rPr>
      <t>Florø 1</t>
    </r>
    <r>
      <rPr>
        <b/>
        <sz val="11"/>
        <color rgb="FF000000"/>
        <rFont val="Calibri"/>
      </rPr>
      <t xml:space="preserve"> A </t>
    </r>
  </si>
  <si>
    <t>Førde (16)</t>
  </si>
  <si>
    <r>
      <rPr>
        <sz val="11"/>
        <color rgb="FF000000"/>
        <rFont val="Calibri"/>
      </rPr>
      <t xml:space="preserve">Florø 2 </t>
    </r>
    <r>
      <rPr>
        <b/>
        <sz val="11"/>
        <color rgb="FF000000"/>
        <rFont val="Calibri"/>
      </rPr>
      <t>A</t>
    </r>
    <r>
      <rPr>
        <sz val="11"/>
        <color rgb="FF000000"/>
        <rFont val="Calibri"/>
      </rPr>
      <t xml:space="preserve"> </t>
    </r>
  </si>
  <si>
    <t>Eid (16)</t>
  </si>
  <si>
    <r>
      <rPr>
        <sz val="11"/>
        <color rgb="FF000000"/>
        <rFont val="Calibri"/>
      </rPr>
      <t xml:space="preserve">Florø 3 </t>
    </r>
    <r>
      <rPr>
        <b/>
        <sz val="11"/>
        <color rgb="FF000000"/>
        <rFont val="Calibri"/>
      </rPr>
      <t xml:space="preserve">A </t>
    </r>
  </si>
  <si>
    <t>Sogndal (16)</t>
  </si>
  <si>
    <r>
      <rPr>
        <sz val="11"/>
        <color rgb="FF000000"/>
        <rFont val="Calibri"/>
      </rPr>
      <t xml:space="preserve">Eid </t>
    </r>
    <r>
      <rPr>
        <b/>
        <sz val="11"/>
        <color rgb="FF000000"/>
        <rFont val="Calibri"/>
      </rPr>
      <t>A</t>
    </r>
    <r>
      <rPr>
        <sz val="11"/>
        <color rgb="FF000000"/>
        <rFont val="Calibri"/>
      </rPr>
      <t xml:space="preserve"> </t>
    </r>
  </si>
  <si>
    <t>Stryn (16)</t>
  </si>
  <si>
    <r>
      <rPr>
        <sz val="11"/>
        <color rgb="FF000000"/>
        <rFont val="Calibri"/>
      </rPr>
      <t xml:space="preserve">Gloppen </t>
    </r>
    <r>
      <rPr>
        <b/>
        <sz val="11"/>
        <color rgb="FF000000"/>
        <rFont val="Calibri"/>
      </rPr>
      <t>B</t>
    </r>
    <r>
      <rPr>
        <sz val="11"/>
        <color rgb="FF000000"/>
        <rFont val="Calibri"/>
      </rPr>
      <t xml:space="preserve"> </t>
    </r>
  </si>
  <si>
    <t>Syril (16)</t>
  </si>
  <si>
    <r>
      <rPr>
        <sz val="11"/>
        <color rgb="FF000000"/>
        <rFont val="Calibri"/>
      </rPr>
      <t xml:space="preserve">Jotun </t>
    </r>
    <r>
      <rPr>
        <b/>
        <sz val="11"/>
        <color rgb="FF000000"/>
        <rFont val="Calibri"/>
      </rPr>
      <t xml:space="preserve">B </t>
    </r>
  </si>
  <si>
    <r>
      <rPr>
        <sz val="11"/>
        <color rgb="FF000000"/>
        <rFont val="Calibri"/>
      </rPr>
      <t>Florø 1</t>
    </r>
    <r>
      <rPr>
        <b/>
        <sz val="11"/>
        <color rgb="FF000000"/>
        <rFont val="Calibri"/>
      </rPr>
      <t xml:space="preserve"> A </t>
    </r>
    <r>
      <rPr>
        <sz val="11"/>
        <color rgb="FF000000"/>
        <rFont val="Calibri"/>
      </rPr>
      <t>(15)</t>
    </r>
  </si>
  <si>
    <r>
      <rPr>
        <sz val="11"/>
        <color rgb="FF000000"/>
        <rFont val="Calibri"/>
      </rPr>
      <t xml:space="preserve">Sogndal </t>
    </r>
    <r>
      <rPr>
        <b/>
        <sz val="11"/>
        <color rgb="FF000000"/>
        <rFont val="Calibri"/>
      </rPr>
      <t>A</t>
    </r>
    <r>
      <rPr>
        <sz val="11"/>
        <color rgb="FF000000"/>
        <rFont val="Calibri"/>
      </rPr>
      <t xml:space="preserve"> </t>
    </r>
  </si>
  <si>
    <t xml:space="preserve">Os </t>
  </si>
  <si>
    <r>
      <rPr>
        <sz val="11"/>
        <color rgb="FF000000"/>
        <rFont val="Calibri"/>
      </rPr>
      <t xml:space="preserve">Florø 2 </t>
    </r>
    <r>
      <rPr>
        <b/>
        <sz val="11"/>
        <color rgb="FF000000"/>
        <rFont val="Calibri"/>
      </rPr>
      <t>A</t>
    </r>
    <r>
      <rPr>
        <sz val="11"/>
        <color rgb="FF000000"/>
        <rFont val="Calibri"/>
      </rPr>
      <t xml:space="preserve"> (15)</t>
    </r>
  </si>
  <si>
    <r>
      <rPr>
        <sz val="11"/>
        <color rgb="FF000000"/>
        <rFont val="Calibri"/>
      </rPr>
      <t xml:space="preserve">Vikane </t>
    </r>
    <r>
      <rPr>
        <b/>
        <sz val="11"/>
        <color rgb="FF000000"/>
        <rFont val="Calibri"/>
      </rPr>
      <t>B</t>
    </r>
    <r>
      <rPr>
        <sz val="11"/>
        <color rgb="FF000000"/>
        <rFont val="Calibri"/>
      </rPr>
      <t xml:space="preserve"> </t>
    </r>
  </si>
  <si>
    <r>
      <rPr>
        <sz val="11"/>
        <color rgb="FF000000"/>
        <rFont val="Calibri"/>
      </rPr>
      <t xml:space="preserve">Florø 3 </t>
    </r>
    <r>
      <rPr>
        <b/>
        <sz val="11"/>
        <color rgb="FF000000"/>
        <rFont val="Calibri"/>
      </rPr>
      <t xml:space="preserve">A </t>
    </r>
    <r>
      <rPr>
        <sz val="11"/>
        <color rgb="FF000000"/>
        <rFont val="Calibri"/>
      </rPr>
      <t>(15)</t>
    </r>
  </si>
  <si>
    <t>Viking</t>
  </si>
  <si>
    <r>
      <rPr>
        <sz val="11"/>
        <color rgb="FF000000"/>
        <rFont val="Calibri"/>
      </rPr>
      <t xml:space="preserve">Eid </t>
    </r>
    <r>
      <rPr>
        <b/>
        <sz val="11"/>
        <color rgb="FF000000"/>
        <rFont val="Calibri"/>
      </rPr>
      <t>A</t>
    </r>
    <r>
      <rPr>
        <sz val="11"/>
        <color rgb="FF000000"/>
        <rFont val="Calibri"/>
      </rPr>
      <t xml:space="preserve"> (15)</t>
    </r>
  </si>
  <si>
    <r>
      <rPr>
        <sz val="11"/>
        <color rgb="FF000000"/>
        <rFont val="Calibri"/>
      </rPr>
      <t xml:space="preserve">Gloppen </t>
    </r>
    <r>
      <rPr>
        <b/>
        <sz val="11"/>
        <color rgb="FF000000"/>
        <rFont val="Calibri"/>
      </rPr>
      <t>B</t>
    </r>
    <r>
      <rPr>
        <sz val="11"/>
        <color rgb="FF000000"/>
        <rFont val="Calibri"/>
      </rPr>
      <t xml:space="preserve"> (15)</t>
    </r>
  </si>
  <si>
    <r>
      <rPr>
        <sz val="11"/>
        <color rgb="FF000000"/>
        <rFont val="Calibri"/>
      </rPr>
      <t xml:space="preserve">Jotun </t>
    </r>
    <r>
      <rPr>
        <b/>
        <sz val="11"/>
        <color rgb="FF000000"/>
        <rFont val="Calibri"/>
      </rPr>
      <t xml:space="preserve">B </t>
    </r>
    <r>
      <rPr>
        <sz val="11"/>
        <color rgb="FF000000"/>
        <rFont val="Calibri"/>
      </rPr>
      <t>(15)</t>
    </r>
  </si>
  <si>
    <r>
      <rPr>
        <sz val="11"/>
        <color rgb="FF000000"/>
        <rFont val="Calibri"/>
      </rPr>
      <t xml:space="preserve">Sogndal </t>
    </r>
    <r>
      <rPr>
        <b/>
        <sz val="11"/>
        <color rgb="FF000000"/>
        <rFont val="Calibri"/>
      </rPr>
      <t>A</t>
    </r>
    <r>
      <rPr>
        <sz val="11"/>
        <color rgb="FF000000"/>
        <rFont val="Calibri"/>
      </rPr>
      <t xml:space="preserve"> (15)</t>
    </r>
  </si>
  <si>
    <r>
      <rPr>
        <sz val="11"/>
        <color rgb="FF000000"/>
        <rFont val="Calibri"/>
      </rPr>
      <t xml:space="preserve">Vikane </t>
    </r>
    <r>
      <rPr>
        <b/>
        <sz val="11"/>
        <color rgb="FF000000"/>
        <rFont val="Calibri"/>
      </rPr>
      <t>B</t>
    </r>
    <r>
      <rPr>
        <sz val="11"/>
        <color rgb="FF000000"/>
        <rFont val="Calibri"/>
      </rPr>
      <t xml:space="preserve"> (15)</t>
    </r>
  </si>
  <si>
    <t>15 og 16 sammen</t>
  </si>
  <si>
    <t>Jenter 15 B01 H</t>
  </si>
  <si>
    <t>Jenter 15 B02 H</t>
  </si>
  <si>
    <t xml:space="preserve">Lindås </t>
  </si>
  <si>
    <t xml:space="preserve">Kvinnherad </t>
  </si>
  <si>
    <t xml:space="preserve">Jenter 16 år </t>
  </si>
  <si>
    <t>Alternativ 1:</t>
  </si>
  <si>
    <t>Alternativ 2:</t>
  </si>
  <si>
    <t>Jenter 16 A01 H</t>
  </si>
  <si>
    <t>Jenter 16 A02 H</t>
  </si>
  <si>
    <t xml:space="preserve">Florø </t>
  </si>
  <si>
    <t>18 Kamper</t>
  </si>
  <si>
    <t> Jenter 16 B02 H</t>
  </si>
  <si>
    <t> Jenter 16 B03 H</t>
  </si>
  <si>
    <t>Os Turnforening 2</t>
  </si>
  <si>
    <t>Bergen/Årstad/Nordnes 3</t>
  </si>
  <si>
    <t>Dale IL, Vaksdal  (C)</t>
  </si>
  <si>
    <t>Sund handballklubb (C)</t>
  </si>
  <si>
    <t>14 kamper</t>
  </si>
  <si>
    <t xml:space="preserve">15 og 16 sammen </t>
  </si>
  <si>
    <t>Jenter 17 -20 år</t>
  </si>
  <si>
    <t>Jenter Junior 17-20 år A01</t>
  </si>
  <si>
    <t>Jenter Junior 17-20 år - B01</t>
  </si>
  <si>
    <t>Jenter Junior 17-20 år - B02</t>
  </si>
  <si>
    <t>Jenter Junior 17-20 år A02</t>
  </si>
  <si>
    <t>Åsane (Lerøy)</t>
  </si>
  <si>
    <t>Bjarg IL 2</t>
  </si>
  <si>
    <t>Kjøkkelvik (Lerøy)</t>
  </si>
  <si>
    <t>Bjarg (Lerøy)</t>
  </si>
  <si>
    <t>Dale IL, Fjaler (Lerøy)</t>
  </si>
  <si>
    <t>Fyllingen (Lerøy)</t>
  </si>
  <si>
    <t>Årstad (Lerøy)</t>
  </si>
  <si>
    <t>Osterøy (C)</t>
  </si>
  <si>
    <t>Sotra (Lerøy)</t>
  </si>
  <si>
    <t>Bjørnar (lerøy)</t>
  </si>
  <si>
    <t>Viking TIF (Lerøy)</t>
  </si>
  <si>
    <t>Lindås (C)</t>
  </si>
  <si>
    <t>Florø (Lerøy)</t>
  </si>
  <si>
    <t xml:space="preserve">Jenter 33 år </t>
  </si>
  <si>
    <t>J33 - Superligaen</t>
  </si>
  <si>
    <t>Menn Senior</t>
  </si>
  <si>
    <t>lag i klassen</t>
  </si>
  <si>
    <t>3 divisjon</t>
  </si>
  <si>
    <t>4.divisjon</t>
  </si>
  <si>
    <t>5.divisjon</t>
  </si>
  <si>
    <t xml:space="preserve">BI </t>
  </si>
  <si>
    <t>Fyllingen 3</t>
  </si>
  <si>
    <t>BSI Handball 2</t>
  </si>
  <si>
    <t>Sollid</t>
  </si>
  <si>
    <t>Gloppen</t>
  </si>
  <si>
    <t>Øygard</t>
  </si>
  <si>
    <t>NHI</t>
  </si>
  <si>
    <t>Juristforeningen</t>
  </si>
  <si>
    <t>Norrøna</t>
  </si>
  <si>
    <t xml:space="preserve">Årstad IL </t>
  </si>
  <si>
    <t>Dale, Fjaler</t>
  </si>
  <si>
    <t>Kvinner Senior</t>
  </si>
  <si>
    <t>3. divisjon</t>
  </si>
  <si>
    <t>4.divisjon Avd. 01</t>
  </si>
  <si>
    <t>4.divisjon Avd. 02</t>
  </si>
  <si>
    <t>5.divisjon Avd. 01</t>
  </si>
  <si>
    <t>5.divisjon Avd. 02</t>
  </si>
  <si>
    <t>6.divisjon Avd.01</t>
  </si>
  <si>
    <t>6.divisjon Avd. 02</t>
  </si>
  <si>
    <t xml:space="preserve"> BI</t>
  </si>
  <si>
    <t>BSI 3</t>
  </si>
  <si>
    <t xml:space="preserve">Bønes 2 </t>
  </si>
  <si>
    <t>BSI 2</t>
  </si>
  <si>
    <t xml:space="preserve">Gneist 2 </t>
  </si>
  <si>
    <t>Fyllingen 4</t>
  </si>
  <si>
    <t>NHHI 2</t>
  </si>
  <si>
    <t>Kjøkkelvik 3</t>
  </si>
  <si>
    <t>Sund</t>
  </si>
  <si>
    <t>Årstad 3</t>
  </si>
  <si>
    <t xml:space="preserve">Viking TIF 2 </t>
  </si>
  <si>
    <t xml:space="preserve">Sogndal </t>
  </si>
  <si>
    <t xml:space="preserve">Årstad 4 - Rullstol </t>
  </si>
  <si>
    <t>Åsane 4</t>
  </si>
  <si>
    <t>Kvam</t>
  </si>
  <si>
    <t xml:space="preserve">Sluttspill etter jul for alle lag. </t>
  </si>
  <si>
    <t xml:space="preserve"> (16 og 15 sammen)</t>
  </si>
  <si>
    <t>Samarveid med SørVest om flere spillhelger</t>
  </si>
  <si>
    <t>Gutter 16 B02 SF</t>
  </si>
  <si>
    <t>Glopppen 2(15)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</si>
</sst>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sz val="11"/>
      <color rgb="FF7030A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</font>
    <font>
      <b/>
      <strike/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i/>
      <strike/>
      <sz val="11"/>
      <color theme="1"/>
      <name val="Calibri"/>
      <family val="2"/>
      <scheme val="minor"/>
    </font>
    <font>
      <b/>
      <i/>
      <sz val="11"/>
      <color rgb="FF000000"/>
      <name val="Calibri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</font>
    <font>
      <sz val="11"/>
      <name val="Calibri"/>
    </font>
    <font>
      <b/>
      <sz val="11"/>
      <color rgb="FFFFFF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</patternFill>
    </fill>
    <fill>
      <patternFill patternType="solid">
        <fgColor theme="3"/>
        <bgColor rgb="FF000000"/>
      </patternFill>
    </fill>
    <fill>
      <patternFill patternType="solid">
        <fgColor rgb="FF44546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23">
    <xf numFmtId="0" fontId="0" fillId="0" borderId="0"/>
    <xf numFmtId="0" fontId="2" fillId="0" borderId="0" applyBorder="0"/>
    <xf numFmtId="0" fontId="2" fillId="3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249">
    <xf numFmtId="0" fontId="0" fillId="0" borderId="0" xfId="0"/>
    <xf numFmtId="0" fontId="0" fillId="0" borderId="1" xfId="0" applyBorder="1"/>
    <xf numFmtId="0" fontId="4" fillId="0" borderId="0" xfId="0" applyFont="1"/>
    <xf numFmtId="0" fontId="0" fillId="4" borderId="0" xfId="0" applyFill="1"/>
    <xf numFmtId="0" fontId="5" fillId="4" borderId="0" xfId="0" applyFont="1" applyFill="1"/>
    <xf numFmtId="0" fontId="0" fillId="0" borderId="0" xfId="0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0" borderId="1" xfId="1" applyFont="1" applyBorder="1"/>
    <xf numFmtId="0" fontId="3" fillId="0" borderId="1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1" xfId="1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" xfId="0" applyFont="1" applyBorder="1"/>
    <xf numFmtId="0" fontId="16" fillId="0" borderId="1" xfId="0" applyFont="1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1" fillId="0" borderId="0" xfId="0" applyFont="1"/>
    <xf numFmtId="0" fontId="2" fillId="0" borderId="0" xfId="0" applyFont="1"/>
    <xf numFmtId="0" fontId="24" fillId="0" borderId="1" xfId="0" applyFont="1" applyBorder="1"/>
    <xf numFmtId="0" fontId="2" fillId="0" borderId="1" xfId="1" applyBorder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0" fillId="6" borderId="1" xfId="0" applyFill="1" applyBorder="1"/>
    <xf numFmtId="0" fontId="0" fillId="0" borderId="1" xfId="0" applyBorder="1" applyAlignment="1">
      <alignment vertical="center" wrapText="1"/>
    </xf>
    <xf numFmtId="0" fontId="29" fillId="0" borderId="0" xfId="0" applyFont="1"/>
    <xf numFmtId="0" fontId="7" fillId="0" borderId="0" xfId="1" applyFont="1"/>
    <xf numFmtId="0" fontId="1" fillId="0" borderId="0" xfId="0" applyFont="1" applyAlignment="1">
      <alignment horizontal="center"/>
    </xf>
    <xf numFmtId="0" fontId="7" fillId="0" borderId="0" xfId="1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22" fillId="0" borderId="0" xfId="0" applyFont="1"/>
    <xf numFmtId="0" fontId="23" fillId="0" borderId="0" xfId="0" applyFont="1"/>
    <xf numFmtId="0" fontId="15" fillId="0" borderId="0" xfId="0" applyFont="1"/>
    <xf numFmtId="0" fontId="28" fillId="0" borderId="0" xfId="0" applyFont="1"/>
    <xf numFmtId="0" fontId="6" fillId="0" borderId="0" xfId="0" applyFont="1"/>
    <xf numFmtId="0" fontId="25" fillId="0" borderId="0" xfId="0" applyFont="1"/>
    <xf numFmtId="0" fontId="27" fillId="0" borderId="0" xfId="0" applyFont="1"/>
    <xf numFmtId="0" fontId="26" fillId="0" borderId="0" xfId="0" applyFont="1"/>
    <xf numFmtId="0" fontId="0" fillId="0" borderId="0" xfId="0" applyAlignment="1">
      <alignment vertical="center" wrapText="1"/>
    </xf>
    <xf numFmtId="0" fontId="0" fillId="0" borderId="4" xfId="0" applyBorder="1"/>
    <xf numFmtId="0" fontId="1" fillId="0" borderId="0" xfId="0" applyFont="1" applyAlignment="1">
      <alignment vertical="center"/>
    </xf>
    <xf numFmtId="0" fontId="12" fillId="6" borderId="0" xfId="0" applyFont="1" applyFill="1"/>
    <xf numFmtId="0" fontId="1" fillId="6" borderId="0" xfId="0" applyFont="1" applyFill="1"/>
    <xf numFmtId="0" fontId="16" fillId="0" borderId="1" xfId="0" applyFont="1" applyBorder="1" applyAlignment="1">
      <alignment vertical="center" wrapText="1"/>
    </xf>
    <xf numFmtId="0" fontId="7" fillId="0" borderId="1" xfId="0" applyFont="1" applyBorder="1"/>
    <xf numFmtId="0" fontId="34" fillId="0" borderId="0" xfId="0" applyFont="1"/>
    <xf numFmtId="0" fontId="7" fillId="0" borderId="0" xfId="0" applyFont="1" applyAlignment="1">
      <alignment vertical="center"/>
    </xf>
    <xf numFmtId="0" fontId="2" fillId="0" borderId="0" xfId="1" applyBorder="1"/>
    <xf numFmtId="0" fontId="31" fillId="0" borderId="0" xfId="0" applyFont="1"/>
    <xf numFmtId="0" fontId="35" fillId="0" borderId="0" xfId="1" applyFont="1" applyBorder="1"/>
    <xf numFmtId="0" fontId="36" fillId="0" borderId="0" xfId="0" applyFont="1"/>
    <xf numFmtId="0" fontId="37" fillId="0" borderId="0" xfId="0" applyFont="1"/>
    <xf numFmtId="0" fontId="11" fillId="6" borderId="0" xfId="0" applyFont="1" applyFill="1"/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0" fillId="0" borderId="2" xfId="0" applyBorder="1"/>
    <xf numFmtId="0" fontId="0" fillId="7" borderId="0" xfId="0" applyFill="1"/>
    <xf numFmtId="0" fontId="3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30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1" applyBorder="1" applyAlignment="1">
      <alignment horizontal="left"/>
    </xf>
    <xf numFmtId="0" fontId="40" fillId="0" borderId="0" xfId="0" applyFont="1"/>
    <xf numFmtId="0" fontId="11" fillId="7" borderId="0" xfId="0" applyFont="1" applyFill="1"/>
    <xf numFmtId="0" fontId="22" fillId="0" borderId="0" xfId="1" applyFont="1" applyBorder="1"/>
    <xf numFmtId="0" fontId="41" fillId="0" borderId="0" xfId="0" applyFont="1"/>
    <xf numFmtId="0" fontId="13" fillId="0" borderId="0" xfId="0" applyFont="1"/>
    <xf numFmtId="0" fontId="1" fillId="0" borderId="0" xfId="0" applyFont="1" applyAlignment="1">
      <alignment vertical="center" wrapText="1"/>
    </xf>
    <xf numFmtId="0" fontId="2" fillId="8" borderId="1" xfId="0" applyFont="1" applyFill="1" applyBorder="1" applyAlignment="1">
      <alignment wrapText="1"/>
    </xf>
    <xf numFmtId="0" fontId="2" fillId="8" borderId="5" xfId="0" applyFont="1" applyFill="1" applyBorder="1" applyAlignment="1">
      <alignment wrapText="1"/>
    </xf>
    <xf numFmtId="0" fontId="0" fillId="8" borderId="1" xfId="0" applyFill="1" applyBorder="1"/>
    <xf numFmtId="0" fontId="11" fillId="0" borderId="11" xfId="0" applyFont="1" applyBorder="1"/>
    <xf numFmtId="0" fontId="22" fillId="0" borderId="1" xfId="1" applyFont="1" applyBorder="1"/>
    <xf numFmtId="0" fontId="7" fillId="6" borderId="0" xfId="0" applyFont="1" applyFill="1" applyAlignment="1">
      <alignment horizontal="left"/>
    </xf>
    <xf numFmtId="0" fontId="43" fillId="10" borderId="0" xfId="0" applyFont="1" applyFill="1"/>
    <xf numFmtId="0" fontId="44" fillId="10" borderId="0" xfId="0" applyFont="1" applyFill="1"/>
    <xf numFmtId="0" fontId="42" fillId="10" borderId="0" xfId="0" applyFont="1" applyFill="1"/>
    <xf numFmtId="0" fontId="45" fillId="10" borderId="0" xfId="0" applyFont="1" applyFill="1"/>
    <xf numFmtId="0" fontId="44" fillId="10" borderId="0" xfId="0" applyFont="1" applyFill="1" applyAlignment="1">
      <alignment horizontal="left"/>
    </xf>
    <xf numFmtId="0" fontId="44" fillId="1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42" fillId="11" borderId="1" xfId="0" applyFont="1" applyFill="1" applyBorder="1" applyAlignment="1">
      <alignment horizontal="center"/>
    </xf>
    <xf numFmtId="0" fontId="42" fillId="11" borderId="1" xfId="0" applyFont="1" applyFill="1" applyBorder="1" applyAlignment="1">
      <alignment horizontal="center" vertical="center"/>
    </xf>
    <xf numFmtId="0" fontId="42" fillId="11" borderId="4" xfId="0" applyFont="1" applyFill="1" applyBorder="1" applyAlignment="1">
      <alignment horizontal="center" vertical="center"/>
    </xf>
    <xf numFmtId="0" fontId="42" fillId="11" borderId="5" xfId="0" applyFont="1" applyFill="1" applyBorder="1" applyAlignment="1">
      <alignment horizontal="center" vertical="center"/>
    </xf>
    <xf numFmtId="0" fontId="42" fillId="11" borderId="4" xfId="0" applyFont="1" applyFill="1" applyBorder="1" applyAlignment="1">
      <alignment horizontal="center"/>
    </xf>
    <xf numFmtId="0" fontId="42" fillId="11" borderId="5" xfId="0" applyFont="1" applyFill="1" applyBorder="1" applyAlignment="1">
      <alignment horizontal="center"/>
    </xf>
    <xf numFmtId="0" fontId="42" fillId="11" borderId="8" xfId="0" applyFont="1" applyFill="1" applyBorder="1" applyAlignment="1">
      <alignment horizontal="center"/>
    </xf>
    <xf numFmtId="0" fontId="42" fillId="10" borderId="1" xfId="0" applyFont="1" applyFill="1" applyBorder="1" applyAlignment="1">
      <alignment horizontal="center"/>
    </xf>
    <xf numFmtId="0" fontId="42" fillId="11" borderId="3" xfId="0" applyFont="1" applyFill="1" applyBorder="1" applyAlignment="1">
      <alignment horizontal="center"/>
    </xf>
    <xf numFmtId="0" fontId="42" fillId="10" borderId="4" xfId="0" applyFont="1" applyFill="1" applyBorder="1" applyAlignment="1">
      <alignment horizontal="center"/>
    </xf>
    <xf numFmtId="0" fontId="42" fillId="10" borderId="5" xfId="0" applyFont="1" applyFill="1" applyBorder="1" applyAlignment="1">
      <alignment horizontal="center"/>
    </xf>
    <xf numFmtId="0" fontId="46" fillId="12" borderId="4" xfId="0" applyFont="1" applyFill="1" applyBorder="1" applyAlignment="1">
      <alignment horizontal="center" wrapText="1"/>
    </xf>
    <xf numFmtId="0" fontId="42" fillId="11" borderId="2" xfId="0" applyFont="1" applyFill="1" applyBorder="1" applyAlignment="1">
      <alignment horizontal="center"/>
    </xf>
    <xf numFmtId="0" fontId="46" fillId="12" borderId="7" xfId="0" applyFont="1" applyFill="1" applyBorder="1" applyAlignment="1">
      <alignment horizontal="center" wrapText="1"/>
    </xf>
    <xf numFmtId="0" fontId="46" fillId="12" borderId="5" xfId="0" applyFont="1" applyFill="1" applyBorder="1" applyAlignment="1">
      <alignment horizontal="center" wrapText="1"/>
    </xf>
    <xf numFmtId="0" fontId="42" fillId="13" borderId="4" xfId="0" applyFont="1" applyFill="1" applyBorder="1" applyAlignment="1">
      <alignment horizontal="center"/>
    </xf>
    <xf numFmtId="0" fontId="42" fillId="13" borderId="8" xfId="0" applyFont="1" applyFill="1" applyBorder="1" applyAlignment="1">
      <alignment horizontal="center"/>
    </xf>
    <xf numFmtId="0" fontId="46" fillId="14" borderId="1" xfId="0" applyFont="1" applyFill="1" applyBorder="1" applyAlignment="1">
      <alignment wrapText="1"/>
    </xf>
    <xf numFmtId="0" fontId="46" fillId="14" borderId="4" xfId="0" applyFont="1" applyFill="1" applyBorder="1" applyAlignment="1">
      <alignment wrapText="1"/>
    </xf>
    <xf numFmtId="0" fontId="15" fillId="9" borderId="4" xfId="0" applyFont="1" applyFill="1" applyBorder="1" applyAlignment="1">
      <alignment vertical="center"/>
    </xf>
    <xf numFmtId="0" fontId="15" fillId="9" borderId="7" xfId="0" applyFont="1" applyFill="1" applyBorder="1" applyAlignment="1">
      <alignment vertical="center"/>
    </xf>
    <xf numFmtId="0" fontId="15" fillId="9" borderId="5" xfId="0" applyFont="1" applyFill="1" applyBorder="1" applyAlignment="1">
      <alignment vertical="center"/>
    </xf>
    <xf numFmtId="0" fontId="42" fillId="11" borderId="7" xfId="0" applyFont="1" applyFill="1" applyBorder="1" applyAlignment="1">
      <alignment horizontal="center"/>
    </xf>
    <xf numFmtId="0" fontId="42" fillId="10" borderId="8" xfId="0" applyFont="1" applyFill="1" applyBorder="1" applyAlignment="1">
      <alignment horizontal="center"/>
    </xf>
    <xf numFmtId="0" fontId="42" fillId="10" borderId="7" xfId="0" applyFont="1" applyFill="1" applyBorder="1" applyAlignment="1">
      <alignment horizontal="center"/>
    </xf>
    <xf numFmtId="0" fontId="42" fillId="11" borderId="9" xfId="0" applyFont="1" applyFill="1" applyBorder="1" applyAlignment="1">
      <alignment horizontal="center"/>
    </xf>
    <xf numFmtId="0" fontId="42" fillId="10" borderId="3" xfId="0" applyFont="1" applyFill="1" applyBorder="1" applyAlignment="1">
      <alignment horizontal="center"/>
    </xf>
    <xf numFmtId="0" fontId="42" fillId="10" borderId="2" xfId="0" applyFont="1" applyFill="1" applyBorder="1" applyAlignment="1">
      <alignment horizontal="center"/>
    </xf>
    <xf numFmtId="0" fontId="42" fillId="11" borderId="4" xfId="0" applyFont="1" applyFill="1" applyBorder="1" applyAlignment="1">
      <alignment horizontal="center" wrapText="1"/>
    </xf>
    <xf numFmtId="0" fontId="46" fillId="14" borderId="7" xfId="0" applyFont="1" applyFill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2" fillId="8" borderId="5" xfId="0" applyFont="1" applyFill="1" applyBorder="1" applyAlignment="1">
      <alignment horizontal="left" wrapText="1"/>
    </xf>
    <xf numFmtId="0" fontId="43" fillId="10" borderId="4" xfId="0" applyFont="1" applyFill="1" applyBorder="1" applyAlignment="1">
      <alignment horizontal="center"/>
    </xf>
    <xf numFmtId="0" fontId="2" fillId="0" borderId="1" xfId="0" applyFont="1" applyBorder="1"/>
    <xf numFmtId="0" fontId="2" fillId="0" borderId="5" xfId="0" applyFont="1" applyBorder="1"/>
    <xf numFmtId="0" fontId="47" fillId="11" borderId="0" xfId="0" applyFont="1" applyFill="1" applyAlignment="1">
      <alignment horizontal="center"/>
    </xf>
    <xf numFmtId="0" fontId="0" fillId="8" borderId="2" xfId="0" applyFill="1" applyBorder="1"/>
    <xf numFmtId="0" fontId="11" fillId="0" borderId="2" xfId="0" applyFont="1" applyBorder="1"/>
    <xf numFmtId="0" fontId="42" fillId="0" borderId="0" xfId="0" applyFont="1" applyAlignment="1">
      <alignment horizontal="center"/>
    </xf>
    <xf numFmtId="0" fontId="42" fillId="13" borderId="7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8" borderId="7" xfId="0" applyFont="1" applyFill="1" applyBorder="1" applyAlignment="1">
      <alignment horizontal="left" wrapText="1"/>
    </xf>
    <xf numFmtId="0" fontId="0" fillId="0" borderId="5" xfId="0" applyBorder="1"/>
    <xf numFmtId="0" fontId="16" fillId="8" borderId="1" xfId="0" applyFont="1" applyFill="1" applyBorder="1"/>
    <xf numFmtId="0" fontId="7" fillId="5" borderId="1" xfId="0" applyFont="1" applyFill="1" applyBorder="1"/>
    <xf numFmtId="0" fontId="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45" fillId="0" borderId="0" xfId="0" applyFont="1"/>
    <xf numFmtId="0" fontId="44" fillId="0" borderId="0" xfId="0" applyFont="1"/>
    <xf numFmtId="0" fontId="42" fillId="11" borderId="3" xfId="0" applyFont="1" applyFill="1" applyBorder="1" applyAlignment="1">
      <alignment horizontal="center" vertical="center"/>
    </xf>
    <xf numFmtId="0" fontId="36" fillId="6" borderId="0" xfId="0" applyFont="1" applyFill="1"/>
    <xf numFmtId="0" fontId="11" fillId="0" borderId="5" xfId="0" applyFont="1" applyBorder="1"/>
    <xf numFmtId="0" fontId="46" fillId="14" borderId="7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1" fillId="0" borderId="3" xfId="0" applyFont="1" applyBorder="1"/>
    <xf numFmtId="0" fontId="42" fillId="15" borderId="1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42" fillId="15" borderId="4" xfId="0" applyFont="1" applyFill="1" applyBorder="1" applyAlignment="1">
      <alignment horizontal="center"/>
    </xf>
    <xf numFmtId="0" fontId="42" fillId="15" borderId="7" xfId="0" applyFont="1" applyFill="1" applyBorder="1" applyAlignment="1">
      <alignment horizontal="center"/>
    </xf>
    <xf numFmtId="0" fontId="42" fillId="15" borderId="8" xfId="0" applyFont="1" applyFill="1" applyBorder="1" applyAlignment="1">
      <alignment horizontal="center"/>
    </xf>
    <xf numFmtId="0" fontId="43" fillId="10" borderId="7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48" fillId="8" borderId="7" xfId="0" applyFont="1" applyFill="1" applyBorder="1" applyAlignment="1">
      <alignment horizontal="left" wrapText="1"/>
    </xf>
    <xf numFmtId="0" fontId="42" fillId="13" borderId="3" xfId="0" applyFont="1" applyFill="1" applyBorder="1" applyAlignment="1">
      <alignment horizontal="center"/>
    </xf>
    <xf numFmtId="0" fontId="48" fillId="8" borderId="5" xfId="0" applyFont="1" applyFill="1" applyBorder="1" applyAlignment="1">
      <alignment horizontal="left" wrapText="1"/>
    </xf>
    <xf numFmtId="0" fontId="0" fillId="8" borderId="9" xfId="0" applyFill="1" applyBorder="1"/>
    <xf numFmtId="0" fontId="48" fillId="8" borderId="2" xfId="0" applyFont="1" applyFill="1" applyBorder="1"/>
    <xf numFmtId="0" fontId="2" fillId="0" borderId="1" xfId="0" applyFont="1" applyBorder="1" applyAlignment="1">
      <alignment wrapText="1"/>
    </xf>
    <xf numFmtId="0" fontId="7" fillId="16" borderId="0" xfId="0" applyFont="1" applyFill="1" applyAlignment="1">
      <alignment horizontal="center"/>
    </xf>
    <xf numFmtId="0" fontId="48" fillId="0" borderId="0" xfId="0" applyFont="1"/>
    <xf numFmtId="0" fontId="48" fillId="8" borderId="1" xfId="0" applyFont="1" applyFill="1" applyBorder="1" applyAlignment="1">
      <alignment wrapText="1"/>
    </xf>
    <xf numFmtId="0" fontId="49" fillId="8" borderId="1" xfId="0" applyFont="1" applyFill="1" applyBorder="1"/>
    <xf numFmtId="0" fontId="50" fillId="8" borderId="1" xfId="0" applyFont="1" applyFill="1" applyBorder="1" applyAlignment="1">
      <alignment wrapText="1"/>
    </xf>
    <xf numFmtId="0" fontId="4" fillId="8" borderId="1" xfId="0" applyFont="1" applyFill="1" applyBorder="1"/>
    <xf numFmtId="0" fontId="42" fillId="10" borderId="12" xfId="0" applyFont="1" applyFill="1" applyBorder="1" applyAlignment="1">
      <alignment horizontal="center"/>
    </xf>
    <xf numFmtId="0" fontId="7" fillId="17" borderId="1" xfId="0" applyFont="1" applyFill="1" applyBorder="1"/>
    <xf numFmtId="0" fontId="11" fillId="0" borderId="4" xfId="0" applyFont="1" applyBorder="1"/>
    <xf numFmtId="0" fontId="42" fillId="11" borderId="0" xfId="0" applyFont="1" applyFill="1" applyAlignment="1">
      <alignment horizontal="center" vertical="center"/>
    </xf>
    <xf numFmtId="0" fontId="7" fillId="0" borderId="7" xfId="0" applyFont="1" applyBorder="1"/>
    <xf numFmtId="0" fontId="51" fillId="8" borderId="1" xfId="0" applyFont="1" applyFill="1" applyBorder="1"/>
    <xf numFmtId="0" fontId="52" fillId="8" borderId="1" xfId="0" applyFont="1" applyFill="1" applyBorder="1" applyAlignment="1">
      <alignment wrapText="1"/>
    </xf>
    <xf numFmtId="0" fontId="53" fillId="8" borderId="1" xfId="0" applyFont="1" applyFill="1" applyBorder="1"/>
    <xf numFmtId="0" fontId="48" fillId="0" borderId="1" xfId="1" applyFont="1" applyBorder="1"/>
    <xf numFmtId="0" fontId="0" fillId="16" borderId="1" xfId="0" applyFill="1" applyBorder="1"/>
    <xf numFmtId="0" fontId="4" fillId="0" borderId="1" xfId="0" applyFont="1" applyBorder="1"/>
    <xf numFmtId="0" fontId="2" fillId="0" borderId="3" xfId="0" applyFont="1" applyBorder="1"/>
    <xf numFmtId="0" fontId="1" fillId="0" borderId="1" xfId="0" applyFont="1" applyBorder="1"/>
    <xf numFmtId="0" fontId="7" fillId="0" borderId="10" xfId="0" applyFont="1" applyBorder="1"/>
    <xf numFmtId="0" fontId="42" fillId="11" borderId="10" xfId="0" applyFont="1" applyFill="1" applyBorder="1" applyAlignment="1">
      <alignment horizontal="center"/>
    </xf>
    <xf numFmtId="0" fontId="42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8" fillId="0" borderId="5" xfId="0" applyFont="1" applyBorder="1" applyAlignment="1">
      <alignment wrapText="1"/>
    </xf>
    <xf numFmtId="0" fontId="54" fillId="14" borderId="7" xfId="0" applyFont="1" applyFill="1" applyBorder="1" applyAlignment="1">
      <alignment horizontal="center" vertical="center" wrapText="1"/>
    </xf>
    <xf numFmtId="0" fontId="54" fillId="14" borderId="7" xfId="0" applyFont="1" applyFill="1" applyBorder="1" applyAlignment="1">
      <alignment horizontal="center" wrapText="1"/>
    </xf>
    <xf numFmtId="0" fontId="54" fillId="18" borderId="1" xfId="0" applyFont="1" applyFill="1" applyBorder="1" applyAlignment="1">
      <alignment wrapText="1"/>
    </xf>
    <xf numFmtId="0" fontId="54" fillId="18" borderId="7" xfId="0" applyFont="1" applyFill="1" applyBorder="1" applyAlignment="1">
      <alignment horizontal="center" vertical="center" wrapText="1"/>
    </xf>
    <xf numFmtId="0" fontId="54" fillId="18" borderId="7" xfId="0" applyFont="1" applyFill="1" applyBorder="1" applyAlignment="1">
      <alignment horizontal="center" wrapText="1"/>
    </xf>
    <xf numFmtId="0" fontId="54" fillId="14" borderId="4" xfId="0" applyFont="1" applyFill="1" applyBorder="1" applyAlignment="1">
      <alignment wrapText="1"/>
    </xf>
    <xf numFmtId="0" fontId="55" fillId="9" borderId="4" xfId="0" applyFont="1" applyFill="1" applyBorder="1" applyAlignment="1">
      <alignment vertical="center"/>
    </xf>
    <xf numFmtId="0" fontId="55" fillId="9" borderId="7" xfId="0" applyFont="1" applyFill="1" applyBorder="1" applyAlignment="1">
      <alignment vertical="center"/>
    </xf>
    <xf numFmtId="0" fontId="55" fillId="9" borderId="5" xfId="0" applyFont="1" applyFill="1" applyBorder="1" applyAlignment="1">
      <alignment vertical="center"/>
    </xf>
    <xf numFmtId="0" fontId="43" fillId="0" borderId="13" xfId="0" applyFont="1" applyBorder="1" applyAlignment="1">
      <alignment horizontal="center"/>
    </xf>
    <xf numFmtId="0" fontId="11" fillId="8" borderId="2" xfId="0" applyFont="1" applyFill="1" applyBorder="1"/>
    <xf numFmtId="0" fontId="2" fillId="8" borderId="2" xfId="0" applyFont="1" applyFill="1" applyBorder="1"/>
    <xf numFmtId="0" fontId="2" fillId="8" borderId="3" xfId="0" applyFont="1" applyFill="1" applyBorder="1"/>
    <xf numFmtId="0" fontId="2" fillId="8" borderId="7" xfId="0" applyFont="1" applyFill="1" applyBorder="1" applyAlignment="1">
      <alignment wrapText="1"/>
    </xf>
    <xf numFmtId="0" fontId="46" fillId="15" borderId="9" xfId="0" applyFont="1" applyFill="1" applyBorder="1" applyAlignment="1">
      <alignment horizontal="center"/>
    </xf>
    <xf numFmtId="0" fontId="46" fillId="11" borderId="9" xfId="0" applyFont="1" applyFill="1" applyBorder="1" applyAlignment="1">
      <alignment horizontal="center"/>
    </xf>
    <xf numFmtId="0" fontId="46" fillId="15" borderId="3" xfId="0" applyFont="1" applyFill="1" applyBorder="1" applyAlignment="1">
      <alignment horizontal="center"/>
    </xf>
    <xf numFmtId="0" fontId="46" fillId="11" borderId="3" xfId="0" applyFont="1" applyFill="1" applyBorder="1" applyAlignment="1">
      <alignment horizontal="center"/>
    </xf>
    <xf numFmtId="0" fontId="46" fillId="11" borderId="4" xfId="0" applyFont="1" applyFill="1" applyBorder="1" applyAlignment="1">
      <alignment horizontal="center"/>
    </xf>
    <xf numFmtId="0" fontId="46" fillId="11" borderId="5" xfId="0" applyFont="1" applyFill="1" applyBorder="1" applyAlignment="1">
      <alignment horizontal="center"/>
    </xf>
    <xf numFmtId="0" fontId="11" fillId="8" borderId="9" xfId="0" applyFont="1" applyFill="1" applyBorder="1"/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9" borderId="2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46" fillId="12" borderId="2" xfId="0" applyFont="1" applyFill="1" applyBorder="1" applyAlignment="1">
      <alignment horizontal="center" wrapText="1"/>
    </xf>
    <xf numFmtId="0" fontId="48" fillId="0" borderId="2" xfId="0" applyFont="1" applyBorder="1"/>
    <xf numFmtId="0" fontId="2" fillId="6" borderId="5" xfId="1" applyFill="1" applyBorder="1"/>
    <xf numFmtId="0" fontId="56" fillId="15" borderId="4" xfId="0" applyFont="1" applyFill="1" applyBorder="1" applyAlignment="1">
      <alignment horizontal="center"/>
    </xf>
    <xf numFmtId="0" fontId="42" fillId="15" borderId="5" xfId="0" applyFont="1" applyFill="1" applyBorder="1" applyAlignment="1">
      <alignment horizontal="center"/>
    </xf>
    <xf numFmtId="0" fontId="11" fillId="9" borderId="2" xfId="0" applyFont="1" applyFill="1" applyBorder="1"/>
    <xf numFmtId="0" fontId="2" fillId="0" borderId="2" xfId="0" applyFont="1" applyBorder="1"/>
    <xf numFmtId="0" fontId="32" fillId="0" borderId="2" xfId="0" applyFont="1" applyBorder="1"/>
    <xf numFmtId="0" fontId="48" fillId="0" borderId="1" xfId="0" applyFont="1" applyBorder="1"/>
    <xf numFmtId="0" fontId="48" fillId="0" borderId="9" xfId="0" applyFont="1" applyBorder="1"/>
    <xf numFmtId="0" fontId="2" fillId="6" borderId="0" xfId="1" applyFill="1" applyBorder="1"/>
    <xf numFmtId="0" fontId="7" fillId="6" borderId="0" xfId="0" applyFont="1" applyFill="1"/>
    <xf numFmtId="0" fontId="15" fillId="6" borderId="2" xfId="1" applyFont="1" applyFill="1" applyBorder="1"/>
    <xf numFmtId="0" fontId="7" fillId="0" borderId="4" xfId="0" applyFont="1" applyBorder="1"/>
    <xf numFmtId="0" fontId="2" fillId="0" borderId="5" xfId="1" applyBorder="1"/>
    <xf numFmtId="0" fontId="5" fillId="0" borderId="0" xfId="0" applyFont="1"/>
    <xf numFmtId="0" fontId="48" fillId="0" borderId="3" xfId="0" applyFont="1" applyBorder="1"/>
    <xf numFmtId="0" fontId="0" fillId="0" borderId="3" xfId="0" applyBorder="1"/>
    <xf numFmtId="0" fontId="38" fillId="0" borderId="0" xfId="0" applyFont="1" applyAlignment="1">
      <alignment horizontal="center"/>
    </xf>
    <xf numFmtId="0" fontId="0" fillId="0" borderId="9" xfId="0" applyBorder="1"/>
    <xf numFmtId="0" fontId="2" fillId="0" borderId="9" xfId="0" applyFont="1" applyBorder="1"/>
    <xf numFmtId="0" fontId="48" fillId="8" borderId="5" xfId="0" applyFont="1" applyFill="1" applyBorder="1" applyAlignment="1">
      <alignment wrapText="1"/>
    </xf>
    <xf numFmtId="0" fontId="15" fillId="0" borderId="0" xfId="1" applyFont="1" applyBorder="1"/>
    <xf numFmtId="0" fontId="48" fillId="0" borderId="0" xfId="0" applyFont="1" applyAlignment="1">
      <alignment wrapText="1"/>
    </xf>
    <xf numFmtId="0" fontId="54" fillId="18" borderId="8" xfId="0" applyFont="1" applyFill="1" applyBorder="1" applyAlignment="1">
      <alignment horizontal="center" wrapText="1"/>
    </xf>
    <xf numFmtId="0" fontId="46" fillId="10" borderId="9" xfId="0" applyFont="1" applyFill="1" applyBorder="1" applyAlignment="1">
      <alignment horizontal="center"/>
    </xf>
    <xf numFmtId="0" fontId="46" fillId="10" borderId="3" xfId="0" applyFont="1" applyFill="1" applyBorder="1" applyAlignment="1">
      <alignment horizontal="center"/>
    </xf>
    <xf numFmtId="0" fontId="0" fillId="0" borderId="7" xfId="0" applyBorder="1"/>
    <xf numFmtId="0" fontId="38" fillId="0" borderId="0" xfId="0" applyFont="1" applyAlignment="1">
      <alignment horizontal="left"/>
    </xf>
    <xf numFmtId="0" fontId="11" fillId="9" borderId="1" xfId="0" applyFont="1" applyFill="1" applyBorder="1"/>
    <xf numFmtId="0" fontId="46" fillId="0" borderId="0" xfId="0" applyFont="1" applyAlignment="1">
      <alignment horizontal="center"/>
    </xf>
    <xf numFmtId="0" fontId="0" fillId="0" borderId="0" xfId="0" applyAlignment="1">
      <alignment wrapText="1"/>
    </xf>
    <xf numFmtId="0" fontId="42" fillId="10" borderId="1" xfId="0" applyFont="1" applyFill="1" applyBorder="1" applyAlignment="1">
      <alignment horizontal="center" vertical="center"/>
    </xf>
    <xf numFmtId="0" fontId="55" fillId="9" borderId="4" xfId="0" applyFont="1" applyFill="1" applyBorder="1" applyAlignment="1">
      <alignment vertical="center" wrapText="1"/>
    </xf>
    <xf numFmtId="0" fontId="55" fillId="9" borderId="7" xfId="0" applyFont="1" applyFill="1" applyBorder="1" applyAlignment="1">
      <alignment vertical="center" wrapText="1"/>
    </xf>
    <xf numFmtId="0" fontId="55" fillId="9" borderId="5" xfId="0" applyFont="1" applyFill="1" applyBorder="1" applyAlignment="1">
      <alignment vertical="center" wrapText="1"/>
    </xf>
  </cellXfs>
  <cellStyles count="23">
    <cellStyle name="Benyttet hyperkobling" xfId="20" builtinId="9" hidden="1"/>
    <cellStyle name="Benyttet hyperkobling" xfId="16" builtinId="9" hidden="1"/>
    <cellStyle name="Benyttet hyperkobling" xfId="10" builtinId="9" hidden="1"/>
    <cellStyle name="Benyttet hyperkobling" xfId="12" builtinId="9" hidden="1"/>
    <cellStyle name="Benyttet hyperkobling" xfId="18" builtinId="9" hidden="1"/>
    <cellStyle name="Benyttet hyperkobling" xfId="14" builtinId="9" hidden="1"/>
    <cellStyle name="Benyttet hyperkobling" xfId="6" builtinId="9" hidden="1"/>
    <cellStyle name="Benyttet hyperkobling" xfId="4" builtinId="9" hidden="1"/>
    <cellStyle name="Benyttet hyperkobling" xfId="8" builtinId="9" hidden="1"/>
    <cellStyle name="Hyperkobling" xfId="9" builtinId="8" hidden="1"/>
    <cellStyle name="Hyperkobling" xfId="7" builtinId="8" hidden="1"/>
    <cellStyle name="Hyperkobling" xfId="17" builtinId="8" hidden="1"/>
    <cellStyle name="Hyperkobling" xfId="5" builtinId="8" hidden="1"/>
    <cellStyle name="Hyperkobling" xfId="3" builtinId="8" hidden="1"/>
    <cellStyle name="Hyperkobling" xfId="15" builtinId="8" hidden="1"/>
    <cellStyle name="Hyperkobling" xfId="11" builtinId="8" hidden="1"/>
    <cellStyle name="Hyperkobling" xfId="13" builtinId="8" hidden="1"/>
    <cellStyle name="Hyperkobling" xfId="19" builtinId="8" hidden="1"/>
    <cellStyle name="Merknad 2" xfId="2" xr:uid="{00000000-0005-0000-0000-000012000000}"/>
    <cellStyle name="Normal" xfId="0" builtinId="0"/>
    <cellStyle name="Normal 2" xfId="1" xr:uid="{00000000-0005-0000-0000-000014000000}"/>
    <cellStyle name="Normal 3" xfId="21" xr:uid="{AEDA53D8-C799-463F-B2BE-6B14ADD09557}"/>
    <cellStyle name="Normal 4" xfId="22" xr:uid="{60918049-225F-44EA-BB1C-7E654CB0A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1079817</xdr:colOff>
      <xdr:row>43</xdr:row>
      <xdr:rowOff>18097</xdr:rowOff>
    </xdr:from>
    <xdr:to>
      <xdr:col>13</xdr:col>
      <xdr:colOff>460534</xdr:colOff>
      <xdr:row>50</xdr:row>
      <xdr:rowOff>124777</xdr:rowOff>
    </xdr:to>
    <xdr:sp macro="" textlink="">
      <xdr:nvSpPr>
        <xdr:cNvPr id="9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16434117" y="8038147"/>
          <a:ext cx="2247742" cy="14211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1531620</xdr:colOff>
      <xdr:row>77</xdr:row>
      <xdr:rowOff>158115</xdr:rowOff>
    </xdr:from>
    <xdr:to>
      <xdr:col>6</xdr:col>
      <xdr:colOff>1668780</xdr:colOff>
      <xdr:row>83</xdr:row>
      <xdr:rowOff>72390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  <a:ext uri="{147F2762-F138-4A5C-976F-8EAC2B608ADB}">
              <a16:predDERef xmlns:a16="http://schemas.microsoft.com/office/drawing/2014/main" pred="{F7EDA417-9A69-48C2-8324-DFCD4C45FE6D}"/>
            </a:ext>
          </a:extLst>
        </xdr:cNvPr>
        <xdr:cNvSpPr txBox="1"/>
      </xdr:nvSpPr>
      <xdr:spPr>
        <a:xfrm>
          <a:off x="9504045" y="14464665"/>
          <a:ext cx="1680210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19</xdr:col>
      <xdr:colOff>864394</xdr:colOff>
      <xdr:row>80</xdr:row>
      <xdr:rowOff>133349</xdr:rowOff>
    </xdr:from>
    <xdr:to>
      <xdr:col>21</xdr:col>
      <xdr:colOff>538162</xdr:colOff>
      <xdr:row>89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7</xdr:col>
      <xdr:colOff>1352550</xdr:colOff>
      <xdr:row>3</xdr:row>
      <xdr:rowOff>15718</xdr:rowOff>
    </xdr:from>
    <xdr:to>
      <xdr:col>9</xdr:col>
      <xdr:colOff>967740</xdr:colOff>
      <xdr:row>11</xdr:row>
      <xdr:rowOff>15718</xdr:rowOff>
    </xdr:to>
    <xdr:sp macro="" textlink="">
      <xdr:nvSpPr>
        <xdr:cNvPr id="10" name="TekstSylinder 1">
          <a:extLst>
            <a:ext uri="{FF2B5EF4-FFF2-40B4-BE49-F238E27FC236}">
              <a16:creationId xmlns:a16="http://schemas.microsoft.com/office/drawing/2014/main" id="{7741FB5F-8674-456F-9788-52DBB50A717F}"/>
            </a:ext>
            <a:ext uri="{147F2762-F138-4A5C-976F-8EAC2B608ADB}">
              <a16:predDERef xmlns:a16="http://schemas.microsoft.com/office/drawing/2014/main" pred="{981407D1-5C3F-4F67-905E-C0A5A4E3BFBD}"/>
            </a:ext>
          </a:extLst>
        </xdr:cNvPr>
        <xdr:cNvSpPr txBox="1"/>
      </xdr:nvSpPr>
      <xdr:spPr>
        <a:xfrm>
          <a:off x="13030200" y="663418"/>
          <a:ext cx="237744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9</xdr:col>
      <xdr:colOff>645795</xdr:colOff>
      <xdr:row>109</xdr:row>
      <xdr:rowOff>179705</xdr:rowOff>
    </xdr:from>
    <xdr:to>
      <xdr:col>10</xdr:col>
      <xdr:colOff>848996</xdr:colOff>
      <xdr:row>117</xdr:row>
      <xdr:rowOff>179704</xdr:rowOff>
    </xdr:to>
    <xdr:sp macro="" textlink="">
      <xdr:nvSpPr>
        <xdr:cNvPr id="3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C53C4D7-B5B7-40BC-8F10-221A57FD648C}"/>
            </a:ext>
            <a:ext uri="{147F2762-F138-4A5C-976F-8EAC2B608ADB}">
              <a16:predDERef xmlns:a16="http://schemas.microsoft.com/office/drawing/2014/main" pred="{7741FB5F-8674-456F-9788-52DBB50A717F}"/>
            </a:ext>
          </a:extLst>
        </xdr:cNvPr>
        <xdr:cNvSpPr txBox="1"/>
      </xdr:nvSpPr>
      <xdr:spPr>
        <a:xfrm>
          <a:off x="14809470" y="20420330"/>
          <a:ext cx="16414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5013</xdr:colOff>
      <xdr:row>34</xdr:row>
      <xdr:rowOff>93685</xdr:rowOff>
    </xdr:from>
    <xdr:to>
      <xdr:col>18</xdr:col>
      <xdr:colOff>427371</xdr:colOff>
      <xdr:row>42</xdr:row>
      <xdr:rowOff>103210</xdr:rowOff>
    </xdr:to>
    <xdr:sp macro="" textlink="">
      <xdr:nvSpPr>
        <xdr:cNvPr id="231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19550313" y="6761185"/>
          <a:ext cx="1984458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13</xdr:col>
      <xdr:colOff>115501</xdr:colOff>
      <xdr:row>65</xdr:row>
      <xdr:rowOff>149814</xdr:rowOff>
    </xdr:from>
    <xdr:to>
      <xdr:col>13</xdr:col>
      <xdr:colOff>2050982</xdr:colOff>
      <xdr:row>73</xdr:row>
      <xdr:rowOff>149813</xdr:rowOff>
    </xdr:to>
    <xdr:sp macro="" textlink="">
      <xdr:nvSpPr>
        <xdr:cNvPr id="228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6AD1E3E-A6D3-47F9-8200-7CC78B54F255}"/>
            </a:ext>
            <a:ext uri="{147F2762-F138-4A5C-976F-8EAC2B608ADB}">
              <a16:predDERef xmlns:a16="http://schemas.microsoft.com/office/drawing/2014/main" pred="{3A277324-3649-48DF-BCB4-128CFC31AD86}"/>
            </a:ext>
          </a:extLst>
        </xdr:cNvPr>
        <xdr:cNvSpPr txBox="1"/>
      </xdr:nvSpPr>
      <xdr:spPr>
        <a:xfrm>
          <a:off x="15431701" y="12770439"/>
          <a:ext cx="1935481" cy="14477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17</xdr:col>
      <xdr:colOff>9048</xdr:colOff>
      <xdr:row>2</xdr:row>
      <xdr:rowOff>166687</xdr:rowOff>
    </xdr:from>
    <xdr:to>
      <xdr:col>18</xdr:col>
      <xdr:colOff>362983</xdr:colOff>
      <xdr:row>10</xdr:row>
      <xdr:rowOff>166686</xdr:rowOff>
    </xdr:to>
    <xdr:sp macro="" textlink="">
      <xdr:nvSpPr>
        <xdr:cNvPr id="234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5C646908-04BF-4885-B2B9-10052D509499}"/>
            </a:ext>
            <a:ext uri="{147F2762-F138-4A5C-976F-8EAC2B608ADB}">
              <a16:predDERef xmlns:a16="http://schemas.microsoft.com/office/drawing/2014/main" pred="{B6AD1E3E-A6D3-47F9-8200-7CC78B54F255}"/>
            </a:ext>
          </a:extLst>
        </xdr:cNvPr>
        <xdr:cNvSpPr txBox="1"/>
      </xdr:nvSpPr>
      <xdr:spPr>
        <a:xfrm>
          <a:off x="19554348" y="700087"/>
          <a:ext cx="1916035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serierunder,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13</xdr:col>
      <xdr:colOff>90804</xdr:colOff>
      <xdr:row>99</xdr:row>
      <xdr:rowOff>173753</xdr:rowOff>
    </xdr:from>
    <xdr:to>
      <xdr:col>13</xdr:col>
      <xdr:colOff>2120979</xdr:colOff>
      <xdr:row>107</xdr:row>
      <xdr:rowOff>173752</xdr:rowOff>
    </xdr:to>
    <xdr:sp macro="" textlink="">
      <xdr:nvSpPr>
        <xdr:cNvPr id="187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DEDA530F-A459-4E8F-90ED-30BAB77CC409}"/>
            </a:ext>
            <a:ext uri="{147F2762-F138-4A5C-976F-8EAC2B608ADB}">
              <a16:predDERef xmlns:a16="http://schemas.microsoft.com/office/drawing/2014/main" pred="{5C646908-04BF-4885-B2B9-10052D509499}"/>
            </a:ext>
          </a:extLst>
        </xdr:cNvPr>
        <xdr:cNvSpPr txBox="1"/>
      </xdr:nvSpPr>
      <xdr:spPr>
        <a:xfrm>
          <a:off x="15846742" y="18301019"/>
          <a:ext cx="2030175" cy="14287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på tvers av sonene. Her spilles det enkeltstående kamper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7"/>
  <sheetViews>
    <sheetView zoomScale="90" zoomScaleNormal="90" zoomScalePageLayoutView="90" workbookViewId="0">
      <selection activeCell="F14" sqref="F14"/>
    </sheetView>
  </sheetViews>
  <sheetFormatPr baseColWidth="10" defaultColWidth="11.453125" defaultRowHeight="14.5"/>
  <cols>
    <col min="1" max="1" width="3.81640625" customWidth="1"/>
    <col min="2" max="2" width="23.26953125" customWidth="1"/>
    <col min="3" max="3" width="3.81640625" customWidth="1"/>
    <col min="4" max="4" width="23.26953125" customWidth="1"/>
  </cols>
  <sheetData>
    <row r="2" spans="1:5" ht="21">
      <c r="A2" s="3"/>
      <c r="B2" s="4" t="s">
        <v>0</v>
      </c>
      <c r="C2" s="3"/>
      <c r="D2" s="3"/>
      <c r="E2" s="3"/>
    </row>
    <row r="4" spans="1:5">
      <c r="B4" s="5">
        <f>COUNTA(B6:B13)</f>
        <v>0</v>
      </c>
      <c r="C4" s="5"/>
      <c r="D4" s="5">
        <f>COUNTA(D6:D13)</f>
        <v>0</v>
      </c>
    </row>
    <row r="5" spans="1:5">
      <c r="B5" s="6" t="s">
        <v>1</v>
      </c>
      <c r="C5" s="2"/>
      <c r="D5" s="6" t="s">
        <v>2</v>
      </c>
    </row>
    <row r="6" spans="1:5">
      <c r="B6" s="8"/>
      <c r="D6" s="8"/>
    </row>
    <row r="7" spans="1:5">
      <c r="B7" s="8"/>
      <c r="D7" s="8"/>
    </row>
    <row r="8" spans="1:5">
      <c r="B8" s="8"/>
      <c r="D8" s="8"/>
    </row>
    <row r="9" spans="1:5">
      <c r="B9" s="8"/>
      <c r="D9" s="8"/>
    </row>
    <row r="10" spans="1:5">
      <c r="B10" s="8"/>
      <c r="D10" s="8"/>
    </row>
    <row r="11" spans="1:5">
      <c r="B11" s="8"/>
      <c r="D11" s="8"/>
    </row>
    <row r="12" spans="1:5">
      <c r="B12" s="1"/>
      <c r="D12" s="8"/>
    </row>
    <row r="13" spans="1:5">
      <c r="B13" s="9"/>
      <c r="D13" s="9"/>
    </row>
    <row r="14" spans="1:5">
      <c r="B14" s="7" t="str">
        <f>B4&amp;" lag - aktivitetsserie"</f>
        <v>0 lag - aktivitetsserie</v>
      </c>
      <c r="D14" s="7" t="str">
        <f>D4&amp;" lag - aktivitetsserie"</f>
        <v>0 lag - aktivitetsserie</v>
      </c>
    </row>
    <row r="15" spans="1:5">
      <c r="B15" s="7" t="s">
        <v>3</v>
      </c>
      <c r="D15" s="7" t="s">
        <v>3</v>
      </c>
    </row>
    <row r="17" spans="2:2">
      <c r="B17" t="s">
        <v>4</v>
      </c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1200" verticalDpi="1200" r:id="rId1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84"/>
  <sheetViews>
    <sheetView tabSelected="1" zoomScaleNormal="100" workbookViewId="0">
      <selection activeCell="C90" sqref="C90"/>
    </sheetView>
  </sheetViews>
  <sheetFormatPr baseColWidth="10" defaultColWidth="11.453125" defaultRowHeight="14.5"/>
  <cols>
    <col min="1" max="1" width="26.453125" style="19" bestFit="1" customWidth="1"/>
    <col min="2" max="2" width="8.81640625" style="19" customWidth="1"/>
    <col min="3" max="3" width="35.81640625" style="19" bestFit="1" customWidth="1"/>
    <col min="4" max="4" width="11" style="19" customWidth="1"/>
    <col min="5" max="5" width="36" style="19" bestFit="1" customWidth="1"/>
    <col min="6" max="6" width="10.453125" style="19" customWidth="1"/>
    <col min="7" max="7" width="26.453125" style="19" bestFit="1" customWidth="1"/>
    <col min="8" max="8" width="9.26953125" style="19" customWidth="1"/>
    <col min="9" max="9" width="26.26953125" style="19" customWidth="1"/>
    <col min="10" max="10" width="14.453125" style="19" customWidth="1"/>
    <col min="11" max="11" width="26.7265625" style="19" customWidth="1"/>
    <col min="12" max="12" width="18.453125" style="19" customWidth="1"/>
    <col min="13" max="13" width="23.26953125" style="19" customWidth="1"/>
    <col min="14" max="14" width="21.81640625" style="19" customWidth="1"/>
    <col min="15" max="15" width="3.26953125" style="19" bestFit="1" customWidth="1"/>
    <col min="16" max="16" width="26" style="19" bestFit="1" customWidth="1"/>
    <col min="17" max="17" width="3.54296875" style="19" customWidth="1"/>
    <col min="18" max="18" width="17.7265625" style="19" bestFit="1" customWidth="1"/>
    <col min="19" max="19" width="28.453125" style="19" customWidth="1"/>
    <col min="20" max="20" width="20.54296875" style="19" bestFit="1" customWidth="1"/>
    <col min="21" max="21" width="11.453125" style="19"/>
    <col min="22" max="22" width="19.453125" style="19" bestFit="1" customWidth="1"/>
    <col min="23" max="23" width="11.453125" style="19"/>
    <col min="24" max="24" width="12.453125" style="19" bestFit="1" customWidth="1"/>
    <col min="25" max="25" width="11.453125" style="19"/>
    <col min="26" max="26" width="21.453125" style="19" bestFit="1" customWidth="1"/>
    <col min="27" max="27" width="11.453125" style="19"/>
    <col min="28" max="28" width="18.7265625" style="19" bestFit="1" customWidth="1"/>
    <col min="29" max="29" width="11.453125" style="19"/>
    <col min="30" max="30" width="18.7265625" style="19" bestFit="1" customWidth="1"/>
    <col min="31" max="16384" width="11.453125" style="19"/>
  </cols>
  <sheetData>
    <row r="1" spans="1:30" s="90" customFormat="1" ht="21">
      <c r="A1" s="90" t="s">
        <v>5</v>
      </c>
      <c r="C1" s="91"/>
      <c r="D1" s="91">
        <v>49</v>
      </c>
      <c r="E1" s="90" t="s">
        <v>6</v>
      </c>
    </row>
    <row r="2" spans="1:30" ht="18.5">
      <c r="A2" s="2"/>
      <c r="B2" s="10"/>
      <c r="C2" s="10"/>
      <c r="D2" s="10"/>
      <c r="E2" s="2"/>
      <c r="F2" s="10"/>
      <c r="G2" s="64" t="s">
        <v>7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>
      <c r="A3" s="26">
        <f ca="1">COUNTA(A5:A18)</f>
        <v>12</v>
      </c>
      <c r="B3" s="10"/>
      <c r="C3" s="26">
        <f ca="1">COUNTA(C5:C18)</f>
        <v>12</v>
      </c>
      <c r="D3" s="10"/>
      <c r="E3" s="26">
        <f>COUNTA(E5:E18)</f>
        <v>14</v>
      </c>
      <c r="F3" s="10"/>
      <c r="G3" s="26">
        <f>COUNTA(G5:G15)</f>
        <v>11</v>
      </c>
      <c r="H3" s="10"/>
      <c r="I3" s="10"/>
      <c r="J3" s="10"/>
      <c r="K3" s="10"/>
      <c r="L3" s="10"/>
      <c r="M3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>
      <c r="A4" s="93" t="s">
        <v>8</v>
      </c>
      <c r="B4" s="10"/>
      <c r="C4" s="93" t="s">
        <v>9</v>
      </c>
      <c r="D4" s="10"/>
      <c r="E4" s="93" t="s">
        <v>10</v>
      </c>
      <c r="F4" s="10"/>
      <c r="G4" s="93" t="s">
        <v>11</v>
      </c>
      <c r="H4" s="10"/>
      <c r="I4" s="10"/>
      <c r="J4" s="10"/>
      <c r="K4" s="10"/>
      <c r="L4" s="10"/>
      <c r="M4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>
      <c r="A5" s="50" t="s">
        <v>12</v>
      </c>
      <c r="B5" s="10"/>
      <c r="C5" s="50" t="s">
        <v>13</v>
      </c>
      <c r="D5" s="10"/>
      <c r="E5" s="50" t="s">
        <v>14</v>
      </c>
      <c r="F5" s="10"/>
      <c r="G5" s="196" t="s">
        <v>15</v>
      </c>
      <c r="H5" s="10"/>
      <c r="I5" s="10"/>
      <c r="J5" s="10"/>
      <c r="K5" s="10"/>
      <c r="L5" s="10"/>
      <c r="M5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>
      <c r="A6" s="50" t="s">
        <v>16</v>
      </c>
      <c r="B6" s="10"/>
      <c r="C6" s="50" t="s">
        <v>17</v>
      </c>
      <c r="D6" s="10"/>
      <c r="E6" s="50" t="s">
        <v>18</v>
      </c>
      <c r="F6" s="10"/>
      <c r="G6" s="196" t="s">
        <v>19</v>
      </c>
      <c r="H6" s="10"/>
      <c r="I6" s="10"/>
      <c r="J6" s="10"/>
      <c r="K6" s="10"/>
      <c r="L6" s="10"/>
      <c r="M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>
      <c r="A7" s="50" t="s">
        <v>20</v>
      </c>
      <c r="B7" s="10"/>
      <c r="C7" s="50" t="s">
        <v>21</v>
      </c>
      <c r="D7" s="10"/>
      <c r="E7" s="50" t="s">
        <v>22</v>
      </c>
      <c r="F7" s="10"/>
      <c r="G7" s="196" t="s">
        <v>23</v>
      </c>
      <c r="H7" s="10"/>
      <c r="I7" s="10"/>
      <c r="J7" s="10"/>
      <c r="K7" s="10"/>
      <c r="L7" s="10"/>
      <c r="M7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>
      <c r="A8" s="50" t="s">
        <v>24</v>
      </c>
      <c r="B8" s="10"/>
      <c r="C8" s="50" t="s">
        <v>25</v>
      </c>
      <c r="D8" s="10"/>
      <c r="E8" s="50" t="s">
        <v>26</v>
      </c>
      <c r="F8" s="10"/>
      <c r="G8" s="196" t="s">
        <v>27</v>
      </c>
      <c r="H8" s="10"/>
      <c r="I8" s="10"/>
      <c r="J8" s="10"/>
      <c r="K8" s="10"/>
      <c r="L8" s="10"/>
      <c r="M8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>
      <c r="A9" s="50" t="s">
        <v>28</v>
      </c>
      <c r="B9" s="10"/>
      <c r="C9" s="50" t="s">
        <v>29</v>
      </c>
      <c r="D9" s="10"/>
      <c r="E9" s="50" t="s">
        <v>30</v>
      </c>
      <c r="F9" s="10"/>
      <c r="G9" s="196" t="s">
        <v>31</v>
      </c>
      <c r="H9" s="10"/>
      <c r="I9" s="10"/>
      <c r="J9" s="10"/>
      <c r="K9" s="10"/>
      <c r="L9" s="10"/>
      <c r="M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>
      <c r="A10" s="50" t="s">
        <v>32</v>
      </c>
      <c r="B10" s="10"/>
      <c r="C10" s="50" t="s">
        <v>33</v>
      </c>
      <c r="D10" s="10"/>
      <c r="E10" s="50" t="s">
        <v>34</v>
      </c>
      <c r="F10" s="10"/>
      <c r="G10" s="196" t="s">
        <v>35</v>
      </c>
      <c r="H10" s="10"/>
      <c r="I10" s="10"/>
      <c r="J10" s="10"/>
      <c r="K10" s="10"/>
      <c r="L10" s="10"/>
      <c r="M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>
      <c r="A11" s="50" t="s">
        <v>36</v>
      </c>
      <c r="B11" s="10"/>
      <c r="C11" s="50" t="s">
        <v>37</v>
      </c>
      <c r="D11" s="10"/>
      <c r="E11" s="50" t="s">
        <v>38</v>
      </c>
      <c r="F11" s="10"/>
      <c r="G11" s="196" t="s">
        <v>39</v>
      </c>
      <c r="H11" s="10"/>
      <c r="I11" s="10"/>
      <c r="J11" s="10"/>
      <c r="K11" s="10"/>
      <c r="L11" s="10"/>
      <c r="M1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>
      <c r="A12" s="50" t="s">
        <v>40</v>
      </c>
      <c r="B12" s="10"/>
      <c r="C12" s="50" t="s">
        <v>41</v>
      </c>
      <c r="D12" s="10"/>
      <c r="E12" s="50" t="s">
        <v>42</v>
      </c>
      <c r="F12" s="10"/>
      <c r="G12" s="196" t="s">
        <v>43</v>
      </c>
      <c r="H12" s="10"/>
      <c r="I12" s="10"/>
      <c r="J12" s="10"/>
      <c r="K12" s="10"/>
      <c r="L12" s="10"/>
      <c r="M1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>
      <c r="A13" s="50" t="s">
        <v>44</v>
      </c>
      <c r="B13" s="10"/>
      <c r="C13" s="50" t="s">
        <v>45</v>
      </c>
      <c r="D13" s="10"/>
      <c r="E13" s="50" t="s">
        <v>46</v>
      </c>
      <c r="F13" s="10"/>
      <c r="G13" s="196" t="s">
        <v>47</v>
      </c>
      <c r="H13" s="10"/>
      <c r="I13" s="10"/>
      <c r="J13" s="10"/>
      <c r="K13" s="10"/>
      <c r="L13" s="10"/>
      <c r="M13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>
      <c r="A14" s="50" t="s">
        <v>48</v>
      </c>
      <c r="B14" s="10"/>
      <c r="C14" s="50" t="s">
        <v>49</v>
      </c>
      <c r="D14" s="10"/>
      <c r="E14" s="50" t="s">
        <v>50</v>
      </c>
      <c r="F14" s="10"/>
      <c r="G14" s="196" t="s">
        <v>51</v>
      </c>
      <c r="H14" s="10"/>
      <c r="I14" s="10"/>
      <c r="J14" s="10"/>
      <c r="K14" s="10"/>
      <c r="L14" s="10"/>
      <c r="M1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>
      <c r="A15" s="50" t="s">
        <v>52</v>
      </c>
      <c r="B15" s="10"/>
      <c r="C15" s="50" t="s">
        <v>53</v>
      </c>
      <c r="D15" s="10"/>
      <c r="E15" s="50" t="s">
        <v>54</v>
      </c>
      <c r="F15" s="10"/>
      <c r="G15" s="124" t="s">
        <v>55</v>
      </c>
      <c r="H15" s="10"/>
      <c r="I15" s="10"/>
      <c r="J15" s="10"/>
      <c r="K15" s="10"/>
      <c r="L15" s="10"/>
      <c r="M15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>
      <c r="A16" s="50" t="s">
        <v>56</v>
      </c>
      <c r="B16" s="31"/>
      <c r="C16" s="50" t="s">
        <v>57</v>
      </c>
      <c r="D16" s="10"/>
      <c r="E16" s="50" t="s">
        <v>58</v>
      </c>
      <c r="F16" s="10"/>
      <c r="G16" s="118" t="s">
        <v>59</v>
      </c>
      <c r="H16" s="10"/>
      <c r="I16" s="10"/>
      <c r="J16" s="10"/>
      <c r="K16" s="10"/>
      <c r="L16" s="10"/>
      <c r="M16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>
      <c r="A17" s="93" t="str">
        <f ca="1">A3&amp;" lag - aktivitetsserie"</f>
        <v>12 lag - aktivitetsserie</v>
      </c>
      <c r="B17" s="31"/>
      <c r="C17" s="93" t="str">
        <f ca="1">C3&amp;" lag - aktivitetsserie"</f>
        <v>12 lag - aktivitetsserie</v>
      </c>
      <c r="D17" s="10"/>
      <c r="E17" s="50" t="s">
        <v>60</v>
      </c>
      <c r="F17" s="10"/>
      <c r="G17" s="105" t="s">
        <v>61</v>
      </c>
      <c r="H17" s="10"/>
      <c r="I17" s="10"/>
      <c r="J17" s="10"/>
      <c r="K17" s="10"/>
      <c r="L17" s="10"/>
      <c r="M17"/>
      <c r="N17" s="10"/>
      <c r="O17" s="10"/>
      <c r="P17" s="10"/>
      <c r="Q17" s="10"/>
      <c r="R17" s="22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>
      <c r="A18" s="93" t="s">
        <v>61</v>
      </c>
      <c r="B18" s="31"/>
      <c r="C18" s="93" t="s">
        <v>61</v>
      </c>
      <c r="D18" s="10"/>
      <c r="E18" s="50" t="s">
        <v>62</v>
      </c>
      <c r="F18" s="10"/>
      <c r="G18" s="10"/>
      <c r="H18" s="10"/>
      <c r="I18" s="10"/>
      <c r="J18" s="10"/>
      <c r="K18" s="10"/>
      <c r="L18" s="10"/>
      <c r="M1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>
      <c r="A19" s="33"/>
      <c r="B19" s="31"/>
      <c r="C19" s="10"/>
      <c r="D19" s="10"/>
      <c r="E19" s="93" t="s">
        <v>63</v>
      </c>
      <c r="F19" s="10"/>
      <c r="G19" s="10"/>
      <c r="H19" s="10"/>
      <c r="I19" s="10"/>
      <c r="J19" s="10"/>
      <c r="K19" s="10"/>
      <c r="L19" s="10"/>
      <c r="M1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>
      <c r="A20" s="33"/>
      <c r="B20" s="31"/>
      <c r="C20" s="31"/>
      <c r="D20" s="10"/>
      <c r="E20" s="93" t="s">
        <v>61</v>
      </c>
      <c r="F20" s="10"/>
      <c r="G20" s="10"/>
      <c r="H20" s="10"/>
      <c r="I20" s="10"/>
      <c r="J20" s="10"/>
      <c r="K20" s="10"/>
      <c r="L20" s="10"/>
      <c r="M2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>
      <c r="A21" s="10"/>
      <c r="B21" s="31"/>
      <c r="C21" s="10"/>
      <c r="D21" s="10"/>
      <c r="E21" s="10"/>
      <c r="F21" s="10"/>
      <c r="G21" s="10"/>
      <c r="H21" s="10"/>
      <c r="I21" s="10"/>
      <c r="J21" s="10"/>
      <c r="K21" s="10"/>
      <c r="L21" s="32"/>
      <c r="M21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>
      <c r="A22" s="10"/>
      <c r="B22" s="3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/>
      <c r="N22" s="10"/>
      <c r="O22" s="10"/>
      <c r="P22" s="10"/>
      <c r="Q22" s="10"/>
      <c r="R22" s="22"/>
      <c r="S22" s="22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>
      <c r="A23" s="10"/>
      <c r="B23" s="31"/>
      <c r="C23" s="10"/>
      <c r="D23" s="10"/>
      <c r="E23" s="31"/>
      <c r="F23" s="67"/>
      <c r="G23" s="10"/>
      <c r="H23" s="10"/>
      <c r="I23" s="10"/>
      <c r="J23" s="10"/>
      <c r="K23" s="10"/>
      <c r="L23" s="10"/>
      <c r="M23"/>
      <c r="N23" s="10"/>
      <c r="O23" s="10"/>
      <c r="P23" s="10"/>
      <c r="Q23" s="10"/>
      <c r="R23" s="22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>
      <c r="A24" s="10"/>
      <c r="B24" s="33"/>
      <c r="C24" s="10"/>
      <c r="D24" s="10"/>
      <c r="E24" s="31"/>
      <c r="F24" s="10"/>
      <c r="G24" s="10"/>
      <c r="H24" s="10"/>
      <c r="I24" s="10"/>
      <c r="J24" s="10"/>
      <c r="K24"/>
      <c r="L24" s="10"/>
      <c r="M24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>
      <c r="A25" s="10"/>
      <c r="B25" s="33"/>
      <c r="C25" s="10"/>
      <c r="D25" s="10"/>
      <c r="E25" s="31"/>
      <c r="F25" s="10"/>
      <c r="G25" s="10"/>
      <c r="H25" s="10"/>
      <c r="I25" s="10"/>
      <c r="J25" s="10"/>
      <c r="K25"/>
      <c r="L25" s="10"/>
      <c r="M25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>
      <c r="A26" s="10"/>
      <c r="B26" s="10"/>
      <c r="C26" s="10"/>
      <c r="D26" s="10"/>
      <c r="E26" s="31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>
      <c r="A27" s="10"/>
      <c r="B27" s="10"/>
      <c r="C27" s="10"/>
      <c r="D27" s="10"/>
      <c r="E27" s="31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s="90" customFormat="1" ht="21">
      <c r="A39" s="90" t="s">
        <v>64</v>
      </c>
      <c r="C39" s="91">
        <v>48</v>
      </c>
      <c r="D39" s="90" t="s">
        <v>6</v>
      </c>
    </row>
    <row r="40" spans="1:30" ht="18.5">
      <c r="A40" s="64" t="s">
        <v>65</v>
      </c>
      <c r="B40" s="10"/>
      <c r="C40" s="10"/>
      <c r="D40"/>
      <c r="E40" s="10"/>
      <c r="F40" s="10"/>
      <c r="G40" s="64" t="s">
        <v>66</v>
      </c>
      <c r="H40" s="10"/>
      <c r="I40" s="10"/>
      <c r="J40" s="10"/>
      <c r="K40" s="64" t="s">
        <v>7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>
      <c r="A41" s="5">
        <v>9</v>
      </c>
      <c r="B41" s="10"/>
      <c r="C41" s="26">
        <v>13</v>
      </c>
      <c r="D41" s="10"/>
      <c r="E41" s="26">
        <v>12</v>
      </c>
      <c r="F41" s="10"/>
      <c r="G41" s="26">
        <f>COUNTA(G43:G60)</f>
        <v>17</v>
      </c>
      <c r="H41" s="10"/>
      <c r="I41" s="26">
        <f>COUNTA(I43:I60)</f>
        <v>17</v>
      </c>
      <c r="J41" s="10"/>
      <c r="K41" s="26">
        <f>COUNTA(K43:K56)</f>
        <v>14</v>
      </c>
      <c r="L41" s="10"/>
      <c r="M41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19.5" customHeight="1">
      <c r="A42" s="181" t="s">
        <v>67</v>
      </c>
      <c r="B42" s="10"/>
      <c r="C42" s="93" t="s">
        <v>68</v>
      </c>
      <c r="D42" s="10"/>
      <c r="E42" s="93" t="s">
        <v>69</v>
      </c>
      <c r="F42" s="10"/>
      <c r="G42" s="93" t="s">
        <v>70</v>
      </c>
      <c r="H42" s="10"/>
      <c r="I42" s="93" t="s">
        <v>71</v>
      </c>
      <c r="J42" s="10"/>
      <c r="K42" s="97" t="s">
        <v>72</v>
      </c>
      <c r="L42" s="10"/>
      <c r="M42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>
      <c r="A43" s="180" t="s">
        <v>17</v>
      </c>
      <c r="B43" s="10"/>
      <c r="C43" s="50" t="s">
        <v>73</v>
      </c>
      <c r="D43" s="10"/>
      <c r="E43" s="50" t="s">
        <v>74</v>
      </c>
      <c r="F43" s="10"/>
      <c r="G43" s="50" t="s">
        <v>74</v>
      </c>
      <c r="H43" s="10"/>
      <c r="I43" s="50" t="s">
        <v>73</v>
      </c>
      <c r="J43" s="10"/>
      <c r="K43" s="195" t="s">
        <v>75</v>
      </c>
      <c r="L43" s="10"/>
      <c r="M43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>
      <c r="A44" s="180" t="s">
        <v>76</v>
      </c>
      <c r="B44" s="10"/>
      <c r="C44" s="50" t="s">
        <v>18</v>
      </c>
      <c r="D44" s="10"/>
      <c r="E44" s="50" t="s">
        <v>77</v>
      </c>
      <c r="F44" s="10"/>
      <c r="G44" s="50" t="s">
        <v>77</v>
      </c>
      <c r="H44" s="10"/>
      <c r="I44" s="50" t="s">
        <v>18</v>
      </c>
      <c r="J44" s="10"/>
      <c r="K44" s="195" t="s">
        <v>78</v>
      </c>
      <c r="L44" s="10"/>
      <c r="M44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1:30">
      <c r="A45" s="180" t="s">
        <v>33</v>
      </c>
      <c r="B45" s="10"/>
      <c r="C45" s="50" t="s">
        <v>58</v>
      </c>
      <c r="D45" s="10"/>
      <c r="E45" s="50" t="s">
        <v>79</v>
      </c>
      <c r="F45" s="10"/>
      <c r="G45" s="50" t="s">
        <v>17</v>
      </c>
      <c r="H45" s="10"/>
      <c r="I45" s="50" t="s">
        <v>58</v>
      </c>
      <c r="J45" s="10"/>
      <c r="K45" s="195" t="s">
        <v>19</v>
      </c>
      <c r="L45" s="10"/>
      <c r="M45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>
      <c r="A46" s="180" t="s">
        <v>80</v>
      </c>
      <c r="B46" s="10"/>
      <c r="C46" s="50" t="s">
        <v>81</v>
      </c>
      <c r="D46" s="10"/>
      <c r="E46" s="50" t="s">
        <v>16</v>
      </c>
      <c r="F46" s="10"/>
      <c r="G46" s="50" t="s">
        <v>79</v>
      </c>
      <c r="H46" s="10"/>
      <c r="I46" s="50" t="s">
        <v>50</v>
      </c>
      <c r="J46" s="10"/>
      <c r="K46" s="197" t="s">
        <v>15</v>
      </c>
      <c r="L46" s="10"/>
      <c r="M46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>
      <c r="A47" s="180" t="s">
        <v>41</v>
      </c>
      <c r="B47" s="10"/>
      <c r="C47" s="50" t="s">
        <v>50</v>
      </c>
      <c r="D47" s="10"/>
      <c r="E47" s="50" t="s">
        <v>82</v>
      </c>
      <c r="F47" s="10"/>
      <c r="G47" s="50" t="s">
        <v>16</v>
      </c>
      <c r="H47" s="10"/>
      <c r="I47" s="50" t="s">
        <v>46</v>
      </c>
      <c r="J47" s="10"/>
      <c r="K47" s="196" t="s">
        <v>83</v>
      </c>
      <c r="L47" s="10"/>
      <c r="M47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18" customHeight="1">
      <c r="A48" s="180" t="s">
        <v>84</v>
      </c>
      <c r="B48" s="10"/>
      <c r="C48" s="50" t="s">
        <v>46</v>
      </c>
      <c r="D48" s="10"/>
      <c r="E48" s="50" t="s">
        <v>57</v>
      </c>
      <c r="F48" s="10"/>
      <c r="G48" s="50" t="s">
        <v>57</v>
      </c>
      <c r="H48" s="10"/>
      <c r="I48" s="50" t="s">
        <v>60</v>
      </c>
      <c r="J48" s="10"/>
      <c r="K48" s="196" t="s">
        <v>83</v>
      </c>
      <c r="L48" s="10"/>
      <c r="M48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>
      <c r="A49" s="180" t="s">
        <v>85</v>
      </c>
      <c r="B49" s="10"/>
      <c r="C49" s="50" t="s">
        <v>60</v>
      </c>
      <c r="D49" s="10"/>
      <c r="E49" s="50" t="s">
        <v>86</v>
      </c>
      <c r="F49" s="10"/>
      <c r="G49" s="50" t="s">
        <v>86</v>
      </c>
      <c r="H49" s="10"/>
      <c r="I49" s="50" t="s">
        <v>62</v>
      </c>
      <c r="J49" s="10"/>
      <c r="K49" s="196" t="s">
        <v>87</v>
      </c>
      <c r="L49" s="10"/>
      <c r="M49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>
      <c r="A50" s="180" t="s">
        <v>88</v>
      </c>
      <c r="B50" s="10"/>
      <c r="C50" s="50" t="s">
        <v>62</v>
      </c>
      <c r="D50" s="10"/>
      <c r="E50" s="50" t="s">
        <v>28</v>
      </c>
      <c r="F50" s="10"/>
      <c r="G50" s="50" t="s">
        <v>76</v>
      </c>
      <c r="H50" s="10"/>
      <c r="I50" s="50" t="s">
        <v>42</v>
      </c>
      <c r="J50" s="10"/>
      <c r="K50" s="196" t="s">
        <v>89</v>
      </c>
      <c r="L50" s="10"/>
      <c r="M5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>
      <c r="A51" s="180" t="s">
        <v>90</v>
      </c>
      <c r="B51" s="10"/>
      <c r="C51" s="50" t="s">
        <v>42</v>
      </c>
      <c r="D51" s="10"/>
      <c r="E51" s="50" t="s">
        <v>91</v>
      </c>
      <c r="F51" s="10"/>
      <c r="G51" s="50" t="s">
        <v>28</v>
      </c>
      <c r="H51" s="10"/>
      <c r="I51" s="50" t="s">
        <v>92</v>
      </c>
      <c r="J51" s="10"/>
      <c r="K51" s="196" t="s">
        <v>31</v>
      </c>
      <c r="L51" s="10"/>
      <c r="M51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>
      <c r="A52" s="93" t="s">
        <v>93</v>
      </c>
      <c r="B52" s="10"/>
      <c r="C52" s="50" t="s">
        <v>92</v>
      </c>
      <c r="D52" s="10"/>
      <c r="E52" s="50" t="s">
        <v>94</v>
      </c>
      <c r="F52" s="10"/>
      <c r="G52" s="50" t="s">
        <v>33</v>
      </c>
      <c r="H52" s="10"/>
      <c r="I52" s="50" t="s">
        <v>91</v>
      </c>
      <c r="J52" s="10"/>
      <c r="K52" s="196" t="s">
        <v>95</v>
      </c>
      <c r="L52" s="10"/>
      <c r="M52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>
      <c r="A53" s="93" t="s">
        <v>61</v>
      </c>
      <c r="B53" s="10"/>
      <c r="C53" s="50" t="s">
        <v>36</v>
      </c>
      <c r="D53" s="10"/>
      <c r="E53" s="50" t="s">
        <v>96</v>
      </c>
      <c r="F53" s="10"/>
      <c r="G53" s="50" t="s">
        <v>82</v>
      </c>
      <c r="H53" s="10"/>
      <c r="I53" s="50" t="s">
        <v>94</v>
      </c>
      <c r="J53" s="10"/>
      <c r="K53" s="196" t="s">
        <v>97</v>
      </c>
      <c r="L53" s="10"/>
      <c r="M53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>
      <c r="A54" s="10"/>
      <c r="B54" s="10"/>
      <c r="C54" s="50" t="s">
        <v>40</v>
      </c>
      <c r="D54" s="10"/>
      <c r="E54" s="50" t="s">
        <v>98</v>
      </c>
      <c r="F54" s="10"/>
      <c r="G54" s="50" t="s">
        <v>80</v>
      </c>
      <c r="H54" s="31"/>
      <c r="I54" s="50" t="s">
        <v>36</v>
      </c>
      <c r="J54" s="10"/>
      <c r="K54" s="196" t="s">
        <v>99</v>
      </c>
      <c r="L54" s="10"/>
      <c r="M54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>
      <c r="A55" s="10"/>
      <c r="B55" s="10"/>
      <c r="C55" s="50" t="s">
        <v>100</v>
      </c>
      <c r="D55" s="10"/>
      <c r="E55" s="27"/>
      <c r="F55" s="10"/>
      <c r="G55" s="50" t="s">
        <v>41</v>
      </c>
      <c r="H55" s="31"/>
      <c r="I55" s="50" t="s">
        <v>40</v>
      </c>
      <c r="J55" s="10"/>
      <c r="K55" s="196" t="s">
        <v>55</v>
      </c>
      <c r="L55" s="10"/>
      <c r="M55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>
      <c r="A56" s="10"/>
      <c r="B56" s="10"/>
      <c r="C56" s="93" t="s">
        <v>101</v>
      </c>
      <c r="D56" s="10"/>
      <c r="E56" s="93" t="s">
        <v>102</v>
      </c>
      <c r="F56" s="10"/>
      <c r="G56" s="50" t="s">
        <v>84</v>
      </c>
      <c r="H56" s="31"/>
      <c r="I56" s="50" t="s">
        <v>100</v>
      </c>
      <c r="J56" s="10"/>
      <c r="K56" s="196" t="s">
        <v>103</v>
      </c>
      <c r="L56" s="10"/>
      <c r="M56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0">
      <c r="A57" s="10"/>
      <c r="B57" s="10"/>
      <c r="C57" s="93" t="s">
        <v>61</v>
      </c>
      <c r="D57" s="10"/>
      <c r="E57" s="93" t="s">
        <v>61</v>
      </c>
      <c r="F57" s="10"/>
      <c r="G57" s="50" t="s">
        <v>85</v>
      </c>
      <c r="H57" s="31"/>
      <c r="I57" s="50" t="s">
        <v>96</v>
      </c>
      <c r="J57" s="10"/>
      <c r="K57" s="97" t="s">
        <v>63</v>
      </c>
      <c r="L57" s="10"/>
      <c r="M57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1:30">
      <c r="A58" s="10"/>
      <c r="B58" s="10"/>
      <c r="C58" s="10"/>
      <c r="D58" s="10"/>
      <c r="E58" s="10"/>
      <c r="F58" s="10"/>
      <c r="G58" s="50" t="s">
        <v>88</v>
      </c>
      <c r="H58" s="31"/>
      <c r="I58" s="50" t="s">
        <v>98</v>
      </c>
      <c r="J58" s="10"/>
      <c r="K58" s="99" t="s">
        <v>61</v>
      </c>
      <c r="L58" s="10"/>
      <c r="M58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>
      <c r="A59" s="10"/>
      <c r="B59" s="10"/>
      <c r="C59" s="10"/>
      <c r="D59" s="10"/>
      <c r="E59" s="10"/>
      <c r="F59" s="10"/>
      <c r="G59" s="50" t="s">
        <v>90</v>
      </c>
      <c r="H59" s="31"/>
      <c r="I59" s="50" t="s">
        <v>81</v>
      </c>
      <c r="J59" s="10"/>
      <c r="K59" s="10"/>
      <c r="L59" s="10"/>
      <c r="M5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0">
      <c r="A60" s="10"/>
      <c r="B60" s="10"/>
      <c r="C60" s="10"/>
      <c r="D60" s="10"/>
      <c r="E60" s="10"/>
      <c r="F60" s="10"/>
      <c r="G60" s="160"/>
      <c r="H60" s="31"/>
      <c r="I60" s="27"/>
      <c r="J60" s="10"/>
      <c r="K60" s="10"/>
      <c r="L60" s="10"/>
      <c r="M60"/>
      <c r="N60" s="10"/>
      <c r="O60" s="10"/>
      <c r="P60" s="10"/>
      <c r="Q60" s="10"/>
      <c r="R60" s="10"/>
      <c r="S60" s="22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>
      <c r="A61" s="10"/>
      <c r="B61" s="10"/>
      <c r="C61" s="10"/>
      <c r="D61" s="10"/>
      <c r="E61" s="10"/>
      <c r="F61" s="10"/>
      <c r="G61" s="93" t="str">
        <f>G41&amp;" lag - aktivitetsserie"</f>
        <v>17 lag - aktivitetsserie</v>
      </c>
      <c r="H61" s="31"/>
      <c r="I61" s="93" t="s">
        <v>104</v>
      </c>
      <c r="J61" s="10"/>
      <c r="K61" s="10"/>
      <c r="L61" s="10"/>
      <c r="M61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>
      <c r="A62" s="10"/>
      <c r="B62" s="10"/>
      <c r="C62" s="10"/>
      <c r="D62" s="10"/>
      <c r="E62" s="10"/>
      <c r="F62" s="10"/>
      <c r="G62" s="93" t="s">
        <v>61</v>
      </c>
      <c r="H62" s="31"/>
      <c r="I62" s="93" t="s">
        <v>61</v>
      </c>
      <c r="J62" s="10"/>
      <c r="K62"/>
      <c r="L62" s="10"/>
      <c r="M62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0">
      <c r="A63" s="31"/>
      <c r="B63" s="31"/>
      <c r="C63" s="31"/>
      <c r="D63" s="10"/>
      <c r="E63" s="10"/>
      <c r="F63" s="10"/>
      <c r="G63" s="10"/>
      <c r="H63" s="10"/>
      <c r="I63" s="10"/>
      <c r="J63" s="10"/>
      <c r="K63"/>
      <c r="L63" s="10"/>
      <c r="M63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>
      <c r="A64" s="31"/>
      <c r="B64" s="31"/>
      <c r="C64" s="31"/>
      <c r="D64" s="10"/>
      <c r="E64" s="10"/>
      <c r="F64" s="10"/>
      <c r="G64" s="10"/>
      <c r="H64" s="10"/>
      <c r="I64" s="10"/>
      <c r="J64" s="10"/>
      <c r="K64"/>
      <c r="L64" s="10"/>
      <c r="M64"/>
      <c r="N64" s="10"/>
      <c r="O64" s="10"/>
      <c r="P64" s="10"/>
      <c r="Q64" s="10"/>
      <c r="R64" s="22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>
      <c r="A65" s="31"/>
      <c r="B65" s="31"/>
      <c r="C65" s="10"/>
      <c r="D65" s="10"/>
      <c r="E65" s="10"/>
      <c r="F65" s="10"/>
      <c r="G65" s="10"/>
      <c r="H65"/>
      <c r="I65" s="10"/>
      <c r="J65" s="10"/>
      <c r="K65"/>
      <c r="L65" s="10"/>
      <c r="M65"/>
      <c r="N65" s="10"/>
      <c r="O65" s="10"/>
      <c r="P65" s="10"/>
      <c r="Q65" s="10"/>
      <c r="R65" s="22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0">
      <c r="A66" s="31"/>
      <c r="B66" s="31"/>
      <c r="C66" s="10"/>
      <c r="D66" s="10"/>
      <c r="E66" s="10"/>
      <c r="F66" s="10"/>
      <c r="G66" s="10"/>
      <c r="H66"/>
      <c r="I66" s="10"/>
      <c r="J66" s="10"/>
      <c r="K66"/>
      <c r="L66" s="10"/>
      <c r="M66"/>
      <c r="N66" s="10"/>
      <c r="O66" s="10"/>
      <c r="P66" s="10"/>
      <c r="Q66" s="10"/>
      <c r="R66" s="22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>
      <c r="A67" s="31"/>
      <c r="B67" s="31"/>
      <c r="C67" s="10"/>
      <c r="D67" s="10"/>
      <c r="E67" s="10"/>
      <c r="F67" s="10"/>
      <c r="G67" s="10"/>
      <c r="H67"/>
      <c r="I67" s="10"/>
      <c r="J67" s="10"/>
      <c r="K67"/>
      <c r="L67" s="10"/>
      <c r="M67"/>
      <c r="N67" s="10"/>
      <c r="O67" s="10"/>
      <c r="P67" s="10"/>
      <c r="Q67" s="10"/>
      <c r="R67" s="22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1:30">
      <c r="A68" s="31"/>
      <c r="B68" s="31"/>
      <c r="C68" s="10"/>
      <c r="D68" s="10"/>
      <c r="E68" s="10"/>
      <c r="F68" s="10"/>
      <c r="G68" s="10"/>
      <c r="H68"/>
      <c r="I68" s="10"/>
      <c r="J68" s="10"/>
      <c r="K68"/>
      <c r="L68" s="10"/>
      <c r="M68"/>
      <c r="N68" s="10"/>
      <c r="O68" s="10"/>
      <c r="P68" s="10"/>
      <c r="Q68" s="10"/>
      <c r="R68" s="22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>
      <c r="A69" s="33"/>
      <c r="B69" s="31"/>
      <c r="C69" s="10"/>
      <c r="D69" s="10"/>
      <c r="E69" s="10"/>
      <c r="F69" s="10"/>
      <c r="G69" s="10"/>
      <c r="H69"/>
      <c r="I69" s="10"/>
      <c r="J69" s="10"/>
      <c r="K69"/>
      <c r="L69" s="10"/>
      <c r="M69"/>
      <c r="N69" s="10"/>
      <c r="O69" s="10"/>
      <c r="P69" s="10"/>
      <c r="Q69" s="10"/>
      <c r="R69" s="22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1:30">
      <c r="A70" s="33"/>
      <c r="B70" s="31"/>
      <c r="C70" s="10"/>
      <c r="D70" s="10"/>
      <c r="E70" s="10"/>
      <c r="F70" s="10"/>
      <c r="G70" s="10"/>
      <c r="H70"/>
      <c r="I70" s="10"/>
      <c r="J70" s="10"/>
      <c r="K70"/>
      <c r="L70" s="10"/>
      <c r="M70"/>
      <c r="N70" s="10"/>
      <c r="O70" s="10"/>
      <c r="P70" s="10"/>
      <c r="Q70" s="10"/>
      <c r="R7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</row>
    <row r="71" spans="1:30">
      <c r="A71" s="10"/>
      <c r="B71" s="33"/>
      <c r="C71" s="10"/>
      <c r="D71" s="10"/>
      <c r="E71" s="10"/>
      <c r="F71" s="10"/>
      <c r="G71" s="10"/>
      <c r="H71" s="10"/>
      <c r="I71" s="10"/>
      <c r="J71" s="10"/>
      <c r="K71"/>
      <c r="L71" s="10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0">
      <c r="A72" s="10"/>
      <c r="B72" s="33"/>
      <c r="C72" s="10"/>
      <c r="D72" s="10"/>
      <c r="E72" s="10"/>
      <c r="F72" s="10"/>
      <c r="G72" s="10"/>
      <c r="H72" s="10"/>
      <c r="I72" s="10"/>
      <c r="J72" s="10"/>
      <c r="K72"/>
      <c r="L72" s="10"/>
      <c r="M72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</row>
    <row r="73" spans="1:30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1:30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>
      <c r="A75" s="20"/>
      <c r="B75" s="20"/>
      <c r="C75" s="20"/>
      <c r="D75" s="12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30" s="90" customFormat="1" ht="21">
      <c r="A76" s="90" t="s">
        <v>105</v>
      </c>
      <c r="C76" s="91">
        <f>SUM(A78:N78)</f>
        <v>43</v>
      </c>
      <c r="D76" s="90" t="s">
        <v>6</v>
      </c>
    </row>
    <row r="77" spans="1:30">
      <c r="A77" s="31"/>
      <c r="B77" s="31"/>
      <c r="C77" s="10"/>
      <c r="D77" s="10"/>
      <c r="E77" s="2" t="s">
        <v>7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</row>
    <row r="78" spans="1:30">
      <c r="A78" s="26">
        <f>COUNTA(A80:A97)</f>
        <v>18</v>
      </c>
      <c r="B78" s="10"/>
      <c r="C78" s="26">
        <f>COUNTA(C80:C86)</f>
        <v>7</v>
      </c>
      <c r="D78" s="10"/>
      <c r="E78" s="26">
        <f>COUNTA(E80:E97)</f>
        <v>18</v>
      </c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</row>
    <row r="79" spans="1:30">
      <c r="A79" s="93" t="s">
        <v>106</v>
      </c>
      <c r="B79" s="10"/>
      <c r="C79" s="103" t="s">
        <v>107</v>
      </c>
      <c r="D79" s="10"/>
      <c r="E79" s="93" t="s">
        <v>108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1:30">
      <c r="A80" s="50" t="s">
        <v>73</v>
      </c>
      <c r="B80" s="10"/>
      <c r="C80" s="50" t="s">
        <v>109</v>
      </c>
      <c r="D80" s="10"/>
      <c r="E80" s="159" t="s">
        <v>110</v>
      </c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1:30">
      <c r="A81" s="50" t="s">
        <v>18</v>
      </c>
      <c r="B81" s="10"/>
      <c r="C81" s="50" t="s">
        <v>24</v>
      </c>
      <c r="D81" s="10"/>
      <c r="E81" s="159" t="s">
        <v>111</v>
      </c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>
      <c r="A82" s="50" t="s">
        <v>112</v>
      </c>
      <c r="B82" s="10"/>
      <c r="C82" s="50" t="s">
        <v>113</v>
      </c>
      <c r="D82" s="10"/>
      <c r="E82" s="159" t="s">
        <v>114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0">
      <c r="A83" s="50" t="s">
        <v>115</v>
      </c>
      <c r="B83" s="10"/>
      <c r="C83" s="50" t="s">
        <v>46</v>
      </c>
      <c r="D83" s="10"/>
      <c r="E83" s="159" t="s">
        <v>116</v>
      </c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</row>
    <row r="84" spans="1:30">
      <c r="A84" s="50" t="s">
        <v>26</v>
      </c>
      <c r="B84" s="10"/>
      <c r="C84" s="50" t="s">
        <v>117</v>
      </c>
      <c r="D84" s="10"/>
      <c r="E84" s="159" t="s">
        <v>19</v>
      </c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0">
      <c r="A85" s="50" t="s">
        <v>17</v>
      </c>
      <c r="B85" s="10"/>
      <c r="C85" s="50" t="s">
        <v>118</v>
      </c>
      <c r="D85" s="10"/>
      <c r="E85" s="159" t="s">
        <v>87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</row>
    <row r="86" spans="1:30">
      <c r="A86" s="50" t="s">
        <v>119</v>
      </c>
      <c r="B86" s="10"/>
      <c r="C86" s="171" t="s">
        <v>120</v>
      </c>
      <c r="D86" s="10"/>
      <c r="E86" s="159" t="s">
        <v>121</v>
      </c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1:30">
      <c r="A87" s="50" t="s">
        <v>82</v>
      </c>
      <c r="B87" s="10"/>
      <c r="C87" s="100" t="str">
        <f>C78&amp;" lag - aktivitetsserie"</f>
        <v>7 lag - aktivitetsserie</v>
      </c>
      <c r="D87" s="10"/>
      <c r="E87" s="159" t="s">
        <v>122</v>
      </c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</row>
    <row r="88" spans="1:30">
      <c r="A88" s="50" t="s">
        <v>60</v>
      </c>
      <c r="B88" s="10"/>
      <c r="C88" s="100" t="s">
        <v>61</v>
      </c>
      <c r="D88" s="10"/>
      <c r="E88" s="159" t="s">
        <v>123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</row>
    <row r="89" spans="1:30">
      <c r="A89" s="50" t="s">
        <v>28</v>
      </c>
      <c r="B89" s="10"/>
      <c r="C89" s="10"/>
      <c r="D89" s="10"/>
      <c r="E89" s="159" t="s">
        <v>124</v>
      </c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</row>
    <row r="90" spans="1:30">
      <c r="A90" s="50" t="s">
        <v>80</v>
      </c>
      <c r="B90" s="10"/>
      <c r="C90" s="10"/>
      <c r="D90" s="10"/>
      <c r="E90" s="159" t="s">
        <v>125</v>
      </c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22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</row>
    <row r="91" spans="1:30">
      <c r="A91" s="50" t="s">
        <v>126</v>
      </c>
      <c r="B91" s="10"/>
      <c r="C91" s="10"/>
      <c r="D91" s="10"/>
      <c r="E91" s="159" t="s">
        <v>39</v>
      </c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</row>
    <row r="92" spans="1:30">
      <c r="A92" s="50" t="s">
        <v>36</v>
      </c>
      <c r="B92" s="10"/>
      <c r="C92" s="10"/>
      <c r="D92" s="10"/>
      <c r="E92" s="159" t="s">
        <v>39</v>
      </c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</row>
    <row r="93" spans="1:30" ht="15" customHeight="1">
      <c r="A93" s="50" t="s">
        <v>40</v>
      </c>
      <c r="B93" s="10"/>
      <c r="C93" s="10"/>
      <c r="D93" s="10"/>
      <c r="E93" s="159" t="s">
        <v>127</v>
      </c>
      <c r="F93" s="154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</row>
    <row r="94" spans="1:30" ht="15" customHeight="1">
      <c r="A94" s="50" t="s">
        <v>128</v>
      </c>
      <c r="B94" s="10"/>
      <c r="C94" s="10"/>
      <c r="D94" s="10"/>
      <c r="E94" s="159" t="s">
        <v>51</v>
      </c>
      <c r="F94" s="154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>
      <c r="A95" s="50" t="s">
        <v>129</v>
      </c>
      <c r="B95" s="10"/>
      <c r="C95" s="10"/>
      <c r="D95" s="10"/>
      <c r="E95" s="159" t="s">
        <v>99</v>
      </c>
      <c r="F95" s="154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</row>
    <row r="96" spans="1:30">
      <c r="A96" s="50" t="s">
        <v>88</v>
      </c>
      <c r="B96" s="10"/>
      <c r="C96" s="10"/>
      <c r="D96" s="10"/>
      <c r="E96" s="159" t="s">
        <v>130</v>
      </c>
      <c r="F96" s="154"/>
      <c r="G96" s="10"/>
      <c r="H96" s="10"/>
      <c r="I96" s="10"/>
      <c r="J96" s="10"/>
      <c r="K96" s="10"/>
      <c r="L96" s="32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:30">
      <c r="A97" s="171" t="s">
        <v>50</v>
      </c>
      <c r="B97" s="10"/>
      <c r="C97" s="10"/>
      <c r="D97" s="10"/>
      <c r="E97" s="159" t="s">
        <v>131</v>
      </c>
      <c r="F97" s="154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</row>
    <row r="98" spans="1:30">
      <c r="A98" s="93" t="str">
        <f>A78&amp;" lag - aktivitetsserie"</f>
        <v>18 lag - aktivitetsserie</v>
      </c>
      <c r="B98" s="10"/>
      <c r="C98" s="10"/>
      <c r="D98" s="10"/>
      <c r="E98" s="97" t="s">
        <v>132</v>
      </c>
      <c r="F98" s="10"/>
      <c r="G98" s="10"/>
      <c r="H98" s="10"/>
      <c r="I98" s="10"/>
      <c r="J98" s="10"/>
      <c r="K98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</row>
    <row r="99" spans="1:30">
      <c r="A99" s="93" t="s">
        <v>61</v>
      </c>
      <c r="B99" s="10"/>
      <c r="C99" s="10"/>
      <c r="D99" s="10"/>
      <c r="E99" s="105" t="s">
        <v>133</v>
      </c>
      <c r="F99" s="10"/>
      <c r="G99" s="10"/>
      <c r="H99" s="10"/>
      <c r="I99" s="10"/>
      <c r="J99" s="10"/>
      <c r="K99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  <row r="100" spans="1:30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>
      <c r="A101" s="33"/>
      <c r="B101" s="10"/>
      <c r="C101" s="10"/>
      <c r="D101" s="10"/>
      <c r="E101" s="10"/>
      <c r="F101" s="10"/>
      <c r="G101" s="10"/>
      <c r="H101" s="10"/>
      <c r="I101" s="10"/>
      <c r="J101" s="10"/>
      <c r="K101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>
      <c r="A102" s="33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</row>
    <row r="103" spans="1:30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0">
      <c r="A104" s="10"/>
      <c r="B104" s="3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0">
      <c r="A105" s="10"/>
      <c r="B105" s="3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1:30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</row>
    <row r="107" spans="1:30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</row>
    <row r="108" spans="1:30" s="90" customFormat="1" ht="21">
      <c r="A108" s="90" t="s">
        <v>134</v>
      </c>
      <c r="C108" s="91">
        <f>E110+I110+G110</f>
        <v>42</v>
      </c>
      <c r="D108" s="90" t="s">
        <v>6</v>
      </c>
    </row>
    <row r="109" spans="1:30" ht="18.5">
      <c r="A109" s="64" t="s">
        <v>65</v>
      </c>
      <c r="B109" s="10"/>
      <c r="C109" s="33"/>
      <c r="D109" s="10"/>
      <c r="E109" s="64" t="s">
        <v>66</v>
      </c>
      <c r="F109" s="10"/>
      <c r="G109" s="10"/>
      <c r="H109" s="10"/>
      <c r="I109" s="64" t="s">
        <v>7</v>
      </c>
      <c r="J109" s="62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</row>
    <row r="110" spans="1:30">
      <c r="A110" s="92">
        <v>10</v>
      </c>
      <c r="B110" s="10"/>
      <c r="C110" s="26">
        <v>11</v>
      </c>
      <c r="D110" s="10"/>
      <c r="E110" s="26">
        <v>21</v>
      </c>
      <c r="F110" s="10"/>
      <c r="G110" s="92">
        <f>COUNTA(G112:G125)</f>
        <v>13</v>
      </c>
      <c r="H110" s="10"/>
      <c r="I110" s="92">
        <f>COUNTA(I112:I123)</f>
        <v>8</v>
      </c>
      <c r="J1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</row>
    <row r="111" spans="1:30">
      <c r="A111" s="93" t="s">
        <v>135</v>
      </c>
      <c r="B111" s="2"/>
      <c r="C111" s="93" t="s">
        <v>136</v>
      </c>
      <c r="D111" s="10"/>
      <c r="E111" s="93" t="s">
        <v>135</v>
      </c>
      <c r="F111" s="10"/>
      <c r="G111" s="100" t="s">
        <v>137</v>
      </c>
      <c r="H111" s="10"/>
      <c r="I111" s="93" t="s">
        <v>138</v>
      </c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</row>
    <row r="112" spans="1:30">
      <c r="A112" s="50" t="s">
        <v>74</v>
      </c>
      <c r="B112" s="10"/>
      <c r="C112" s="50" t="s">
        <v>73</v>
      </c>
      <c r="D112" s="10"/>
      <c r="E112" s="50" t="s">
        <v>74</v>
      </c>
      <c r="F112" s="10"/>
      <c r="G112" s="50" t="s">
        <v>139</v>
      </c>
      <c r="H112" s="10"/>
      <c r="I112" s="159" t="s">
        <v>140</v>
      </c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</row>
    <row r="113" spans="1:30">
      <c r="A113" s="50" t="s">
        <v>79</v>
      </c>
      <c r="B113" s="10"/>
      <c r="C113" s="50" t="s">
        <v>18</v>
      </c>
      <c r="D113" s="10"/>
      <c r="E113" s="50" t="s">
        <v>79</v>
      </c>
      <c r="F113" s="10"/>
      <c r="G113" s="50" t="s">
        <v>141</v>
      </c>
      <c r="H113" s="10"/>
      <c r="I113" s="159" t="s">
        <v>142</v>
      </c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</row>
    <row r="114" spans="1:30">
      <c r="A114" s="50" t="s">
        <v>17</v>
      </c>
      <c r="B114" s="10"/>
      <c r="C114" s="50" t="s">
        <v>143</v>
      </c>
      <c r="D114" s="10"/>
      <c r="E114" s="50" t="s">
        <v>17</v>
      </c>
      <c r="F114" s="10"/>
      <c r="G114" s="50" t="s">
        <v>16</v>
      </c>
      <c r="H114" s="10"/>
      <c r="I114" s="159" t="s">
        <v>19</v>
      </c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</row>
    <row r="115" spans="1:30">
      <c r="A115" s="50" t="s">
        <v>82</v>
      </c>
      <c r="B115" s="10"/>
      <c r="C115" s="50" t="s">
        <v>144</v>
      </c>
      <c r="D115" s="10"/>
      <c r="E115" s="50" t="s">
        <v>82</v>
      </c>
      <c r="F115" s="10"/>
      <c r="G115" s="50" t="s">
        <v>91</v>
      </c>
      <c r="H115" s="10"/>
      <c r="I115" s="159" t="s">
        <v>15</v>
      </c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</row>
    <row r="116" spans="1:30">
      <c r="A116" s="50" t="s">
        <v>80</v>
      </c>
      <c r="B116" s="10"/>
      <c r="C116" s="50" t="s">
        <v>50</v>
      </c>
      <c r="D116" s="10"/>
      <c r="E116" s="50" t="s">
        <v>80</v>
      </c>
      <c r="F116" s="10"/>
      <c r="G116" s="50" t="s">
        <v>76</v>
      </c>
      <c r="H116" s="10"/>
      <c r="I116" s="159" t="s">
        <v>145</v>
      </c>
      <c r="J116" s="10"/>
      <c r="K116" s="10"/>
      <c r="L116" s="10"/>
      <c r="M116" s="10"/>
      <c r="N116" s="10"/>
      <c r="O116" s="10"/>
      <c r="P116" s="22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</row>
    <row r="117" spans="1:30">
      <c r="A117" s="50" t="s">
        <v>41</v>
      </c>
      <c r="B117" s="10"/>
      <c r="C117" s="50" t="s">
        <v>146</v>
      </c>
      <c r="D117" s="10"/>
      <c r="E117" s="50" t="s">
        <v>41</v>
      </c>
      <c r="F117" s="10"/>
      <c r="G117" s="50" t="s">
        <v>126</v>
      </c>
      <c r="H117" s="10"/>
      <c r="I117" s="159" t="s">
        <v>31</v>
      </c>
      <c r="J117" s="10"/>
      <c r="K117" s="10"/>
      <c r="L117" s="10"/>
      <c r="M117" s="10"/>
      <c r="N117" s="10"/>
      <c r="O117" s="10"/>
      <c r="P117" s="22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</row>
    <row r="118" spans="1:30">
      <c r="A118" s="50" t="s">
        <v>147</v>
      </c>
      <c r="B118" s="10"/>
      <c r="C118" s="50" t="s">
        <v>148</v>
      </c>
      <c r="D118" s="10"/>
      <c r="E118" s="50" t="s">
        <v>147</v>
      </c>
      <c r="F118" s="10"/>
      <c r="G118" s="50" t="s">
        <v>40</v>
      </c>
      <c r="H118" s="10"/>
      <c r="I118" s="159" t="s">
        <v>95</v>
      </c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</row>
    <row r="119" spans="1:30">
      <c r="A119" s="50" t="s">
        <v>85</v>
      </c>
      <c r="B119" s="10"/>
      <c r="C119" s="50" t="s">
        <v>60</v>
      </c>
      <c r="D119" s="10"/>
      <c r="E119" s="50" t="s">
        <v>85</v>
      </c>
      <c r="F119" s="10"/>
      <c r="G119" s="50" t="s">
        <v>149</v>
      </c>
      <c r="H119" s="10"/>
      <c r="I119" s="159" t="s">
        <v>99</v>
      </c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</row>
    <row r="120" spans="1:30">
      <c r="A120" s="226" t="s">
        <v>150</v>
      </c>
      <c r="B120" s="10"/>
      <c r="C120" s="50" t="s">
        <v>46</v>
      </c>
      <c r="D120" s="10"/>
      <c r="E120" s="50" t="s">
        <v>150</v>
      </c>
      <c r="F120" s="10"/>
      <c r="G120" s="50" t="s">
        <v>151</v>
      </c>
      <c r="H120" s="10"/>
      <c r="I120" s="196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</row>
    <row r="121" spans="1:30">
      <c r="A121" s="50" t="s">
        <v>88</v>
      </c>
      <c r="B121" s="10"/>
      <c r="C121" s="50" t="s">
        <v>36</v>
      </c>
      <c r="D121" s="10"/>
      <c r="E121" s="50" t="s">
        <v>88</v>
      </c>
      <c r="F121" s="10"/>
      <c r="G121" s="50" t="s">
        <v>117</v>
      </c>
      <c r="H121" s="10"/>
      <c r="I121" s="196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>
      <c r="A122" s="27"/>
      <c r="B122" s="10"/>
      <c r="C122" s="50" t="s">
        <v>98</v>
      </c>
      <c r="D122" s="10"/>
      <c r="E122" s="50" t="s">
        <v>73</v>
      </c>
      <c r="F122" s="10"/>
      <c r="G122" s="50" t="s">
        <v>152</v>
      </c>
      <c r="H122" s="10"/>
      <c r="I122" s="196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</row>
    <row r="123" spans="1:30">
      <c r="A123" s="98" t="s">
        <v>153</v>
      </c>
      <c r="B123" s="10"/>
      <c r="C123" s="93" t="s">
        <v>59</v>
      </c>
      <c r="D123" s="10"/>
      <c r="E123" s="50" t="s">
        <v>18</v>
      </c>
      <c r="F123" s="10"/>
      <c r="G123" s="50" t="s">
        <v>154</v>
      </c>
      <c r="H123" s="10"/>
      <c r="I123" s="124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</row>
    <row r="124" spans="1:30">
      <c r="A124" s="93" t="s">
        <v>155</v>
      </c>
      <c r="B124" s="10"/>
      <c r="C124" s="93" t="s">
        <v>155</v>
      </c>
      <c r="D124" s="10"/>
      <c r="E124" s="50" t="s">
        <v>143</v>
      </c>
      <c r="F124" s="10"/>
      <c r="G124" s="50" t="s">
        <v>96</v>
      </c>
      <c r="H124" s="10"/>
      <c r="I124" s="93" t="s">
        <v>156</v>
      </c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</row>
    <row r="125" spans="1:30">
      <c r="A125" s="10"/>
      <c r="B125" s="10"/>
      <c r="C125" s="10"/>
      <c r="D125" s="10"/>
      <c r="E125" s="50" t="s">
        <v>144</v>
      </c>
      <c r="F125" s="10"/>
      <c r="G125" s="50"/>
      <c r="H125" s="10"/>
      <c r="I125" s="105" t="s">
        <v>157</v>
      </c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</row>
    <row r="126" spans="1:30">
      <c r="A126" s="10"/>
      <c r="B126" s="10"/>
      <c r="C126" s="10"/>
      <c r="D126" s="10"/>
      <c r="E126" s="50" t="s">
        <v>50</v>
      </c>
      <c r="F126" s="10"/>
      <c r="G126" s="24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</row>
    <row r="127" spans="1:30">
      <c r="A127" s="10"/>
      <c r="B127" s="10"/>
      <c r="C127" s="10"/>
      <c r="D127" s="10"/>
      <c r="E127" s="50" t="s">
        <v>146</v>
      </c>
      <c r="F127" s="75"/>
      <c r="G127" s="27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</row>
    <row r="128" spans="1:30">
      <c r="A128" s="10"/>
      <c r="B128" s="10"/>
      <c r="C128" s="10"/>
      <c r="D128" s="10"/>
      <c r="E128" s="50" t="s">
        <v>148</v>
      </c>
      <c r="F128" s="10"/>
      <c r="G128" s="167" t="s">
        <v>158</v>
      </c>
      <c r="H128" s="10"/>
      <c r="I128" s="10"/>
      <c r="J128" s="10"/>
      <c r="K128" s="10"/>
      <c r="L128" s="10"/>
      <c r="M128" s="10"/>
      <c r="N128" s="10"/>
      <c r="O128" s="10"/>
      <c r="P128" s="22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</row>
    <row r="129" spans="1:30">
      <c r="A129" s="10"/>
      <c r="B129" s="10"/>
      <c r="C129" s="10"/>
      <c r="D129" s="10"/>
      <c r="E129" s="50" t="s">
        <v>60</v>
      </c>
      <c r="F129" s="10"/>
      <c r="G129" s="119" t="s">
        <v>61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1:30">
      <c r="A130" s="10"/>
      <c r="B130" s="10"/>
      <c r="C130" s="10"/>
      <c r="D130" s="10"/>
      <c r="E130" s="50" t="s">
        <v>46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1:30">
      <c r="A131" s="10"/>
      <c r="B131" s="10"/>
      <c r="C131" s="10"/>
      <c r="D131" s="10"/>
      <c r="E131" s="50" t="s">
        <v>36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1:30">
      <c r="A132" s="10"/>
      <c r="B132" s="10"/>
      <c r="C132" s="10"/>
      <c r="D132" s="10"/>
      <c r="E132" s="226" t="s">
        <v>98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1:30">
      <c r="A133" s="10"/>
      <c r="B133" s="10"/>
      <c r="C133" s="10"/>
      <c r="D133" s="10"/>
      <c r="E133" s="13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1:30">
      <c r="A134" s="10"/>
      <c r="B134" s="10"/>
      <c r="C134" s="10"/>
      <c r="D134" s="10"/>
      <c r="E134" s="98" t="s">
        <v>159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</row>
    <row r="135" spans="1:30">
      <c r="A135" s="10"/>
      <c r="B135" s="10"/>
      <c r="C135" s="10"/>
      <c r="D135" s="10"/>
      <c r="E135" s="93" t="s">
        <v>155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</row>
    <row r="136" spans="1:30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</row>
    <row r="137" spans="1:30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</row>
    <row r="138" spans="1:30" s="90" customFormat="1" ht="21">
      <c r="A138" s="90" t="s">
        <v>160</v>
      </c>
      <c r="C138" s="91">
        <v>35</v>
      </c>
      <c r="D138" s="90" t="s">
        <v>6</v>
      </c>
    </row>
    <row r="139" spans="1:30" ht="18.5">
      <c r="A139" s="64" t="s">
        <v>65</v>
      </c>
      <c r="B139" s="10"/>
      <c r="C139" s="10"/>
      <c r="D139" s="10"/>
      <c r="E139" s="56" t="s">
        <v>161</v>
      </c>
      <c r="F139" s="57"/>
      <c r="G139" s="56" t="s">
        <v>162</v>
      </c>
      <c r="H139" s="10"/>
      <c r="I139" s="74"/>
      <c r="J139"/>
      <c r="K139" s="10"/>
      <c r="L139" s="10"/>
      <c r="M139" s="10"/>
      <c r="N139" s="10"/>
      <c r="O139" s="10"/>
      <c r="P139" s="10"/>
      <c r="Q139" s="10"/>
      <c r="R139" s="22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</row>
    <row r="140" spans="1:30">
      <c r="A140" s="92">
        <v>13</v>
      </c>
      <c r="B140" s="10"/>
      <c r="C140" s="92">
        <v>13</v>
      </c>
      <c r="D140" s="10"/>
      <c r="E140" s="5">
        <f>COUNTA(E142:E150)</f>
        <v>9</v>
      </c>
      <c r="F140" s="10"/>
      <c r="G140" s="5">
        <f>COUNTA(G142:G150)</f>
        <v>9</v>
      </c>
      <c r="J140"/>
      <c r="K140" s="10"/>
      <c r="L140" s="10"/>
      <c r="M140" s="26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</row>
    <row r="141" spans="1:30">
      <c r="A141" s="93" t="s">
        <v>163</v>
      </c>
      <c r="B141" s="10"/>
      <c r="C141" s="100" t="s">
        <v>163</v>
      </c>
      <c r="D141" s="10"/>
      <c r="E141" s="148" t="s">
        <v>165</v>
      </c>
      <c r="F141" s="10"/>
      <c r="G141" s="93" t="s">
        <v>166</v>
      </c>
      <c r="J141" s="10"/>
      <c r="K141" s="10"/>
      <c r="L141" s="10"/>
      <c r="M141" s="131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1:30">
      <c r="A142" s="1" t="s">
        <v>164</v>
      </c>
      <c r="B142" s="10"/>
      <c r="C142" s="1" t="s">
        <v>578</v>
      </c>
      <c r="D142" s="10"/>
      <c r="E142" s="234" t="s">
        <v>167</v>
      </c>
      <c r="F142" s="10"/>
      <c r="G142" s="234" t="s">
        <v>167</v>
      </c>
      <c r="J142"/>
      <c r="K142" s="10"/>
      <c r="L142" s="10"/>
      <c r="M142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</row>
    <row r="143" spans="1:30">
      <c r="A143" s="1" t="s">
        <v>96</v>
      </c>
      <c r="B143" s="10"/>
      <c r="C143" s="1" t="s">
        <v>58</v>
      </c>
      <c r="D143" s="10"/>
      <c r="E143" s="234" t="s">
        <v>168</v>
      </c>
      <c r="F143" s="10"/>
      <c r="G143" s="234" t="s">
        <v>168</v>
      </c>
      <c r="J143"/>
      <c r="K143" s="10"/>
      <c r="L143" s="10"/>
      <c r="M143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</row>
    <row r="144" spans="1:30">
      <c r="A144" s="18" t="s">
        <v>82</v>
      </c>
      <c r="B144" s="10"/>
      <c r="C144" s="18" t="s">
        <v>309</v>
      </c>
      <c r="D144" s="10"/>
      <c r="E144" s="234" t="s">
        <v>169</v>
      </c>
      <c r="F144" s="10"/>
      <c r="G144" s="234" t="s">
        <v>169</v>
      </c>
      <c r="J144"/>
      <c r="K144" s="10"/>
      <c r="L144" s="10"/>
      <c r="M144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</row>
    <row r="145" spans="1:30">
      <c r="A145" s="1" t="s">
        <v>60</v>
      </c>
      <c r="B145" s="10"/>
      <c r="C145" s="1" t="s">
        <v>17</v>
      </c>
      <c r="D145" s="10"/>
      <c r="E145" s="234" t="s">
        <v>170</v>
      </c>
      <c r="F145" s="10"/>
      <c r="G145" s="234" t="s">
        <v>170</v>
      </c>
      <c r="J145"/>
      <c r="K145" s="10"/>
      <c r="L145" s="10"/>
      <c r="M145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1:30">
      <c r="A146" s="1" t="s">
        <v>113</v>
      </c>
      <c r="B146" s="10"/>
      <c r="C146" s="1" t="s">
        <v>284</v>
      </c>
      <c r="D146" s="10"/>
      <c r="E146" s="234" t="s">
        <v>171</v>
      </c>
      <c r="F146" s="10"/>
      <c r="G146" s="234" t="s">
        <v>171</v>
      </c>
      <c r="J146"/>
      <c r="K146" s="10"/>
      <c r="L146" s="10"/>
      <c r="M146" s="2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</row>
    <row r="147" spans="1:30">
      <c r="A147" s="1" t="s">
        <v>80</v>
      </c>
      <c r="B147" s="10"/>
      <c r="C147" s="1" t="s">
        <v>24</v>
      </c>
      <c r="D147" s="10"/>
      <c r="E147" s="234" t="s">
        <v>172</v>
      </c>
      <c r="F147" s="10"/>
      <c r="G147" s="234" t="s">
        <v>172</v>
      </c>
      <c r="J147"/>
      <c r="K147" s="10"/>
      <c r="L147" s="10"/>
      <c r="M147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1:30">
      <c r="A148" s="1" t="s">
        <v>33</v>
      </c>
      <c r="B148" s="10"/>
      <c r="C148" s="1" t="s">
        <v>62</v>
      </c>
      <c r="D148" s="10"/>
      <c r="E148" s="234" t="s">
        <v>173</v>
      </c>
      <c r="F148" s="10"/>
      <c r="G148" s="234" t="s">
        <v>173</v>
      </c>
      <c r="J148"/>
      <c r="K148" s="10"/>
      <c r="L148" s="10"/>
      <c r="M148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</row>
    <row r="149" spans="1:30">
      <c r="A149" s="1" t="s">
        <v>143</v>
      </c>
      <c r="B149" s="10"/>
      <c r="C149" s="1" t="s">
        <v>280</v>
      </c>
      <c r="D149" s="10"/>
      <c r="E149" s="234" t="s">
        <v>174</v>
      </c>
      <c r="F149" s="10"/>
      <c r="G149" s="234" t="s">
        <v>174</v>
      </c>
      <c r="J149"/>
      <c r="K149" s="10"/>
      <c r="L149" s="10"/>
      <c r="M149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</row>
    <row r="150" spans="1:30">
      <c r="A150" s="1" t="s">
        <v>73</v>
      </c>
      <c r="B150" s="10"/>
      <c r="C150" s="1" t="s">
        <v>28</v>
      </c>
      <c r="D150" s="10"/>
      <c r="E150" s="198" t="s">
        <v>103</v>
      </c>
      <c r="F150" s="10"/>
      <c r="G150" s="198" t="s">
        <v>103</v>
      </c>
      <c r="J150"/>
      <c r="K150" s="10"/>
      <c r="L150" s="10"/>
      <c r="M150" s="14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</row>
    <row r="151" spans="1:30">
      <c r="A151" s="1" t="s">
        <v>175</v>
      </c>
      <c r="B151" s="10"/>
      <c r="C151" s="1" t="s">
        <v>213</v>
      </c>
      <c r="D151" s="10"/>
      <c r="E151" s="199" t="str">
        <f>E140&amp; " lag - Dobbel serie"</f>
        <v>9 lag - Dobbel serie</v>
      </c>
      <c r="F151" s="10"/>
      <c r="G151" s="200" t="str">
        <f>G140&amp; " lag - Dobbel serie"</f>
        <v>9 lag - Dobbel serie</v>
      </c>
      <c r="J151"/>
      <c r="K151" s="10"/>
      <c r="L151" s="10"/>
      <c r="M151" s="131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</row>
    <row r="152" spans="1:30">
      <c r="A152" s="1" t="s">
        <v>98</v>
      </c>
      <c r="B152" s="10"/>
      <c r="C152" s="1" t="s">
        <v>88</v>
      </c>
      <c r="D152" s="10"/>
      <c r="E152" s="201" t="str">
        <f>(E140-1) *2&amp; " kamper"</f>
        <v>16 kamper</v>
      </c>
      <c r="F152" s="10"/>
      <c r="G152" s="202" t="str">
        <f>(G140-1) *2&amp; " kamper"</f>
        <v>16 kamper</v>
      </c>
      <c r="J152"/>
      <c r="K152" s="10"/>
      <c r="L152" s="10"/>
      <c r="M152" s="131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</row>
    <row r="153" spans="1:30">
      <c r="A153" s="1" t="s">
        <v>50</v>
      </c>
      <c r="B153" s="10"/>
      <c r="C153" s="1" t="s">
        <v>243</v>
      </c>
      <c r="D153" s="10"/>
      <c r="E153" s="10"/>
      <c r="F153" s="10"/>
      <c r="G153" s="10"/>
      <c r="J153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:30">
      <c r="A154" s="45" t="s">
        <v>54</v>
      </c>
      <c r="B154" s="10"/>
      <c r="C154" s="45" t="s">
        <v>98</v>
      </c>
      <c r="D154" s="10"/>
      <c r="F154" s="10"/>
      <c r="J154"/>
      <c r="K154" s="10"/>
      <c r="L154"/>
      <c r="M154" s="10"/>
      <c r="N154" s="10"/>
      <c r="O154" s="10"/>
      <c r="P154" s="10"/>
      <c r="Q154" s="10"/>
      <c r="R154" s="54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</row>
    <row r="155" spans="1:30">
      <c r="A155" s="200" t="str">
        <f>A140&amp;" lag - Dobbel serie"</f>
        <v>13 lag - Dobbel serie</v>
      </c>
      <c r="B155" s="10"/>
      <c r="C155" s="240" t="s">
        <v>120</v>
      </c>
      <c r="D155" s="10"/>
      <c r="F155" s="10"/>
      <c r="G155"/>
      <c r="H155" s="10"/>
      <c r="I155" s="10"/>
      <c r="J155"/>
      <c r="K155" s="10"/>
      <c r="L155"/>
      <c r="M155" s="10"/>
      <c r="N155" s="10"/>
      <c r="O155" s="10"/>
      <c r="P155" s="10"/>
      <c r="Q155" s="10"/>
      <c r="R155" s="54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</row>
    <row r="156" spans="1:30">
      <c r="A156" s="202" t="s">
        <v>176</v>
      </c>
      <c r="B156" s="10"/>
      <c r="C156" s="238" t="str">
        <f>C140&amp;" lag - Dobbel serie"</f>
        <v>13 lag - Dobbel serie</v>
      </c>
      <c r="D156" s="10"/>
      <c r="F156" s="10"/>
      <c r="G156" s="10"/>
      <c r="H156"/>
      <c r="I156" s="10"/>
      <c r="J156"/>
      <c r="K156" s="10"/>
      <c r="L156"/>
      <c r="M156" s="10"/>
      <c r="N156" s="10"/>
      <c r="O156" s="10"/>
      <c r="P156" s="10"/>
      <c r="Q156" s="10"/>
      <c r="R156" s="54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</row>
    <row r="157" spans="1:30">
      <c r="A157"/>
      <c r="B157" s="10"/>
      <c r="C157" s="239" t="s">
        <v>176</v>
      </c>
      <c r="D157" s="10"/>
      <c r="F157" s="10"/>
      <c r="G157" s="10"/>
      <c r="H157" s="10"/>
      <c r="I157" s="10"/>
      <c r="J157" s="14"/>
      <c r="K157" s="10"/>
      <c r="L157"/>
      <c r="M157" s="10"/>
      <c r="N157" s="10"/>
      <c r="O157" s="10"/>
      <c r="P157" s="10"/>
      <c r="Q157" s="10"/>
      <c r="R157" s="76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</row>
    <row r="158" spans="1:30">
      <c r="A158" s="10"/>
      <c r="B158" s="10"/>
      <c r="C158" s="218" t="s">
        <v>177</v>
      </c>
      <c r="D158" s="10"/>
      <c r="F158" s="10"/>
      <c r="G158" s="10"/>
      <c r="H158" s="10"/>
      <c r="I158" s="10"/>
      <c r="J158"/>
      <c r="K158" s="10"/>
      <c r="L158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</row>
    <row r="159" spans="1:30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</row>
    <row r="160" spans="1:30">
      <c r="A160" s="139"/>
      <c r="B160" s="5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</row>
    <row r="161" spans="1:30">
      <c r="A161" s="139"/>
      <c r="B161" s="10"/>
      <c r="C161" s="10"/>
      <c r="D161" s="5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</row>
    <row r="162" spans="1:30" s="90" customFormat="1" ht="21">
      <c r="A162" s="90" t="s">
        <v>178</v>
      </c>
      <c r="C162" s="91">
        <f>A164+E164+I164</f>
        <v>19</v>
      </c>
      <c r="D162" s="90" t="s">
        <v>6</v>
      </c>
    </row>
    <row r="163" spans="1:30" ht="18.5">
      <c r="A163" s="51" t="s">
        <v>65</v>
      </c>
      <c r="B163" s="26"/>
      <c r="C163" s="64" t="s">
        <v>66</v>
      </c>
      <c r="E163" s="241"/>
      <c r="F163" s="26"/>
      <c r="G163" s="231" t="s">
        <v>161</v>
      </c>
      <c r="H163" s="57"/>
      <c r="I163" s="231"/>
      <c r="K163" s="64"/>
      <c r="L163" s="64"/>
      <c r="M163" s="74"/>
      <c r="N163" s="74"/>
      <c r="O163" s="10"/>
      <c r="P163" s="10"/>
      <c r="Q163" s="10"/>
      <c r="R163" s="22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</row>
    <row r="164" spans="1:30">
      <c r="A164" s="5">
        <f>COUNTA(A166:A178)</f>
        <v>12</v>
      </c>
      <c r="B164" s="26"/>
      <c r="C164" s="5">
        <f>COUNTA(C166:C178)</f>
        <v>12</v>
      </c>
      <c r="E164" s="26">
        <f>COUNTA(E166:E178)</f>
        <v>7</v>
      </c>
      <c r="F164" s="26"/>
      <c r="G164" s="5">
        <f>COUNTA(G166:G173)</f>
        <v>8</v>
      </c>
      <c r="H164" s="10"/>
      <c r="I164" s="5"/>
      <c r="K164" s="10"/>
      <c r="L164" s="10"/>
      <c r="M164" s="10"/>
      <c r="N164" s="26"/>
      <c r="O164" s="10"/>
      <c r="P164" s="10"/>
      <c r="Q164" s="10"/>
      <c r="R164" s="22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</row>
    <row r="165" spans="1:30">
      <c r="A165" s="93" t="s">
        <v>179</v>
      </c>
      <c r="B165" s="10"/>
      <c r="C165" s="93" t="s">
        <v>179</v>
      </c>
      <c r="E165" s="100" t="s">
        <v>180</v>
      </c>
      <c r="F165" s="10"/>
      <c r="G165" s="93" t="s">
        <v>181</v>
      </c>
      <c r="H165" s="10"/>
      <c r="I165" s="131"/>
      <c r="K165" s="10"/>
      <c r="L165" s="10"/>
      <c r="M165" s="23"/>
      <c r="N165" s="4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</row>
    <row r="166" spans="1:30">
      <c r="A166" s="18" t="s">
        <v>74</v>
      </c>
      <c r="B166" s="10"/>
      <c r="C166" s="18" t="s">
        <v>74</v>
      </c>
      <c r="E166" s="27" t="s">
        <v>182</v>
      </c>
      <c r="F166" s="10"/>
      <c r="G166" s="82" t="s">
        <v>140</v>
      </c>
      <c r="H166" s="10"/>
      <c r="I166"/>
      <c r="K166" s="10"/>
      <c r="L166" s="10"/>
      <c r="M166" s="23"/>
      <c r="N166" s="23"/>
      <c r="O166" s="10"/>
      <c r="P166" s="10"/>
      <c r="Q166" s="10"/>
      <c r="R166" s="22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</row>
    <row r="167" spans="1:30">
      <c r="A167" s="1" t="s">
        <v>17</v>
      </c>
      <c r="B167" s="10"/>
      <c r="C167" s="1" t="s">
        <v>17</v>
      </c>
      <c r="E167" s="1" t="s">
        <v>62</v>
      </c>
      <c r="F167" s="10"/>
      <c r="G167" s="82" t="s">
        <v>114</v>
      </c>
      <c r="H167" s="10"/>
      <c r="I167"/>
      <c r="K167" s="10"/>
      <c r="L167" s="10"/>
      <c r="M167" s="23"/>
      <c r="N167" s="22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</row>
    <row r="168" spans="1:30">
      <c r="A168" s="1" t="s">
        <v>143</v>
      </c>
      <c r="B168" s="10"/>
      <c r="C168" s="1" t="s">
        <v>143</v>
      </c>
      <c r="E168" s="1" t="s">
        <v>113</v>
      </c>
      <c r="F168" s="10"/>
      <c r="G168" s="82" t="s">
        <v>19</v>
      </c>
      <c r="H168" s="10"/>
      <c r="I168"/>
      <c r="K168" s="10"/>
      <c r="L168" s="10"/>
      <c r="M168" s="23"/>
      <c r="N168" s="38"/>
      <c r="O168" s="10"/>
      <c r="P168" s="10"/>
      <c r="Q168" s="10"/>
      <c r="R168" s="22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</row>
    <row r="169" spans="1:30">
      <c r="A169" s="18" t="s">
        <v>73</v>
      </c>
      <c r="B169" s="10"/>
      <c r="C169" s="18" t="s">
        <v>73</v>
      </c>
      <c r="E169" s="17" t="s">
        <v>91</v>
      </c>
      <c r="F169" s="10"/>
      <c r="G169" s="82" t="s">
        <v>15</v>
      </c>
      <c r="H169" s="10"/>
      <c r="I169"/>
      <c r="K169" s="10"/>
      <c r="L169" s="10"/>
      <c r="M169" s="23"/>
      <c r="N169" s="23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</row>
    <row r="170" spans="1:30">
      <c r="A170" s="1" t="s">
        <v>50</v>
      </c>
      <c r="B170" s="10"/>
      <c r="C170" s="1" t="s">
        <v>50</v>
      </c>
      <c r="E170" s="17" t="s">
        <v>46</v>
      </c>
      <c r="F170" s="10"/>
      <c r="G170" s="82" t="s">
        <v>31</v>
      </c>
      <c r="H170" s="10"/>
      <c r="I170"/>
      <c r="K170" s="10"/>
      <c r="L170" s="10"/>
      <c r="M170" s="23"/>
      <c r="N170"/>
      <c r="O170" s="10"/>
      <c r="P170" s="10"/>
      <c r="Q170" s="10"/>
      <c r="R170" s="22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</row>
    <row r="171" spans="1:30">
      <c r="A171" s="1" t="s">
        <v>54</v>
      </c>
      <c r="B171" s="10"/>
      <c r="C171" s="1" t="s">
        <v>54</v>
      </c>
      <c r="E171" s="18" t="s">
        <v>24</v>
      </c>
      <c r="F171" s="10"/>
      <c r="G171" s="82" t="s">
        <v>125</v>
      </c>
      <c r="H171" s="10"/>
      <c r="I171"/>
      <c r="K171" s="10"/>
      <c r="L171" s="10"/>
      <c r="M171" s="23"/>
      <c r="N171" s="38"/>
      <c r="O171" s="10"/>
      <c r="P171" s="10"/>
      <c r="Q171" s="10"/>
      <c r="R171" s="22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</row>
    <row r="172" spans="1:30">
      <c r="A172" s="1" t="s">
        <v>57</v>
      </c>
      <c r="B172" s="10"/>
      <c r="C172" s="1" t="s">
        <v>57</v>
      </c>
      <c r="E172" s="18" t="s">
        <v>150</v>
      </c>
      <c r="F172" s="10"/>
      <c r="G172" s="82" t="s">
        <v>39</v>
      </c>
      <c r="H172" s="10"/>
      <c r="I172"/>
      <c r="K172" s="10"/>
      <c r="L172" s="10"/>
      <c r="M172" s="23"/>
      <c r="N172" s="38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</row>
    <row r="173" spans="1:30">
      <c r="A173" s="1" t="s">
        <v>46</v>
      </c>
      <c r="B173" s="10"/>
      <c r="C173" s="1" t="s">
        <v>46</v>
      </c>
      <c r="E173" s="18"/>
      <c r="F173" s="10"/>
      <c r="G173" s="137" t="s">
        <v>99</v>
      </c>
      <c r="H173" s="10"/>
      <c r="I173" s="35"/>
      <c r="K173" s="10"/>
      <c r="L173" s="10"/>
      <c r="M173" s="23"/>
      <c r="N173" s="23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</row>
    <row r="174" spans="1:30">
      <c r="A174" s="1" t="s">
        <v>82</v>
      </c>
      <c r="B174" s="10"/>
      <c r="C174" s="1" t="s">
        <v>82</v>
      </c>
      <c r="E174" s="1"/>
      <c r="F174" s="10"/>
      <c r="G174" s="203" t="str">
        <f>G164&amp; " lag Trippel serie"</f>
        <v>8 lag Trippel serie</v>
      </c>
      <c r="H174" s="10"/>
      <c r="I174" s="243"/>
      <c r="K174" s="10"/>
      <c r="L174" s="10"/>
      <c r="M174" s="23"/>
      <c r="N174" s="23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</row>
    <row r="175" spans="1:30">
      <c r="A175" s="1" t="s">
        <v>60</v>
      </c>
      <c r="B175" s="10"/>
      <c r="C175" s="1" t="s">
        <v>60</v>
      </c>
      <c r="E175" s="1"/>
      <c r="F175" s="10"/>
      <c r="G175" s="204" t="str">
        <f>(G164-1)*3&amp;" kamper"</f>
        <v>21 kamper</v>
      </c>
      <c r="H175" s="10"/>
      <c r="I175" s="243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5"/>
      <c r="AA175" s="10"/>
      <c r="AB175" s="10"/>
      <c r="AC175" s="10"/>
      <c r="AD175" s="10"/>
    </row>
    <row r="176" spans="1:30">
      <c r="A176" s="1" t="s">
        <v>183</v>
      </c>
      <c r="B176" s="10"/>
      <c r="C176" s="1" t="s">
        <v>183</v>
      </c>
      <c r="E176" s="17"/>
      <c r="F176" s="10"/>
      <c r="G176" s="38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40"/>
      <c r="AA176" s="10"/>
      <c r="AB176" s="5"/>
      <c r="AC176" s="23"/>
      <c r="AD176" s="5"/>
    </row>
    <row r="177" spans="1:30">
      <c r="A177" s="13" t="s">
        <v>85</v>
      </c>
      <c r="B177" s="10"/>
      <c r="C177" s="13" t="s">
        <v>85</v>
      </c>
      <c r="E177" s="18"/>
      <c r="F177" s="10"/>
      <c r="G177" s="14"/>
      <c r="H177" s="10"/>
      <c r="I177" s="10"/>
      <c r="J177" s="10"/>
      <c r="K177" s="10"/>
      <c r="L177" s="4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/>
      <c r="AA177" s="10"/>
      <c r="AB177" s="40"/>
      <c r="AC177" s="23"/>
      <c r="AD177" s="40"/>
    </row>
    <row r="178" spans="1:30">
      <c r="A178" s="13"/>
      <c r="B178" s="10"/>
      <c r="C178" s="13"/>
      <c r="E178" s="1"/>
      <c r="F178" s="10"/>
      <c r="G178"/>
      <c r="H178" s="10"/>
      <c r="I178" s="10"/>
      <c r="J178" s="10"/>
      <c r="K178" s="10"/>
      <c r="L178" s="34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/>
      <c r="AA178" s="10"/>
      <c r="AB178" s="40"/>
      <c r="AC178" s="23"/>
      <c r="AD178" s="40"/>
    </row>
    <row r="179" spans="1:30">
      <c r="A179" s="93" t="str">
        <f>A164&amp;" lag - Enkel serie"</f>
        <v>12 lag - Enkel serie</v>
      </c>
      <c r="B179" s="10"/>
      <c r="C179" s="93" t="str">
        <f>C164&amp;" lag - Dobbel serie"</f>
        <v>12 lag - Dobbel serie</v>
      </c>
      <c r="E179" s="102" t="str">
        <f>E164&amp;" lag - Trippel Serie"</f>
        <v>7 lag - Trippel Serie</v>
      </c>
      <c r="F179" s="10"/>
      <c r="G179" s="131"/>
      <c r="H179" s="10"/>
      <c r="I179" s="10"/>
      <c r="J179" s="10"/>
      <c r="K179" s="10"/>
      <c r="L179" s="10"/>
      <c r="M179" s="23"/>
      <c r="N179" s="34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/>
      <c r="AA179" s="10"/>
      <c r="AB179" s="40"/>
      <c r="AC179" s="23"/>
      <c r="AD179" s="40"/>
    </row>
    <row r="180" spans="1:30">
      <c r="A180" s="93" t="str">
        <f>(A164-1)*1&amp;" kamper"</f>
        <v>11 kamper</v>
      </c>
      <c r="B180" s="10"/>
      <c r="C180" s="93" t="str">
        <f>(C164-1)*2&amp;" kamper"</f>
        <v>22 kamper</v>
      </c>
      <c r="E180" s="103" t="str">
        <f>(E164-1)*3&amp;" Kamper"</f>
        <v>18 Kamper</v>
      </c>
      <c r="F180" s="10"/>
      <c r="G180" s="131"/>
      <c r="H180" s="10"/>
      <c r="I180" s="10"/>
      <c r="J180" s="10"/>
      <c r="K180" s="10"/>
      <c r="L180" s="10"/>
      <c r="M180" s="23"/>
      <c r="N180" s="5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/>
      <c r="AA180" s="10"/>
      <c r="AB180" s="40"/>
      <c r="AC180" s="23"/>
      <c r="AD180" s="40"/>
    </row>
    <row r="181" spans="1:30">
      <c r="A181" s="242" t="s">
        <v>177</v>
      </c>
      <c r="B181" s="138"/>
      <c r="C181" s="138"/>
      <c r="D181" s="10"/>
      <c r="E181" s="10"/>
      <c r="F181" s="10"/>
      <c r="G181" s="10"/>
      <c r="H181" s="10"/>
      <c r="I181" s="14"/>
      <c r="J181" s="10"/>
      <c r="K181" s="32"/>
      <c r="L181" s="34"/>
      <c r="M181" s="23"/>
      <c r="N181" s="34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/>
      <c r="AA181" s="10"/>
      <c r="AB181" s="40"/>
      <c r="AC181" s="23"/>
      <c r="AD181" s="40"/>
    </row>
    <row r="182" spans="1:30">
      <c r="A182" s="10"/>
      <c r="B182" s="138"/>
      <c r="C182" s="138"/>
      <c r="D182" s="23"/>
      <c r="E182" s="10"/>
      <c r="F182" s="14"/>
      <c r="G182" s="10"/>
      <c r="H182" s="14"/>
      <c r="I182" s="14"/>
      <c r="J182" s="10"/>
      <c r="K182" s="32"/>
      <c r="L182" s="35"/>
      <c r="M182" s="23"/>
      <c r="N182" s="35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/>
      <c r="AA182" s="10"/>
      <c r="AB182" s="40"/>
      <c r="AC182" s="23"/>
      <c r="AD182" s="40"/>
    </row>
    <row r="183" spans="1:30">
      <c r="A183" s="10"/>
      <c r="B183" s="138"/>
      <c r="C183" s="138"/>
      <c r="D183" s="23"/>
      <c r="E183" s="10"/>
      <c r="F183" s="14"/>
      <c r="G183" s="10"/>
      <c r="H183" s="14"/>
      <c r="I183" s="14"/>
      <c r="J183" s="10"/>
      <c r="K183" s="32"/>
      <c r="L183"/>
      <c r="M183" s="23"/>
      <c r="N183"/>
      <c r="O183" s="10"/>
      <c r="P183" s="10"/>
      <c r="Q183" s="10"/>
      <c r="R183" s="10"/>
      <c r="S183" s="10"/>
      <c r="T183" s="34"/>
      <c r="U183" s="23"/>
      <c r="V183" s="34"/>
      <c r="W183" s="10"/>
      <c r="X183" s="10"/>
      <c r="Y183" s="10"/>
      <c r="Z183"/>
      <c r="AA183" s="10"/>
      <c r="AB183" s="40"/>
      <c r="AC183" s="23"/>
      <c r="AD183" s="40"/>
    </row>
    <row r="184" spans="1:30">
      <c r="A184" s="10"/>
      <c r="B184" s="138"/>
      <c r="C184" s="138"/>
      <c r="D184" s="23"/>
      <c r="E184" s="10"/>
      <c r="F184" s="14"/>
      <c r="G184" s="10"/>
      <c r="H184" s="14"/>
      <c r="I184" s="14"/>
      <c r="J184" s="10"/>
      <c r="K184" s="32"/>
      <c r="L184" s="10"/>
      <c r="M184" s="32"/>
      <c r="N184" s="10"/>
      <c r="O184" s="10"/>
      <c r="P184" s="10"/>
      <c r="Q184" s="10"/>
      <c r="R184" s="10"/>
      <c r="S184" s="10"/>
      <c r="T184" s="34"/>
      <c r="U184" s="23"/>
      <c r="V184" s="34"/>
      <c r="W184" s="10"/>
      <c r="X184" s="10"/>
      <c r="Y184" s="10"/>
      <c r="Z184"/>
      <c r="AA184" s="10"/>
      <c r="AB184" s="36"/>
      <c r="AC184" s="23"/>
      <c r="AD184" s="37"/>
    </row>
    <row r="185" spans="1:30">
      <c r="A185" s="10"/>
      <c r="B185"/>
      <c r="C185"/>
      <c r="D185" s="23"/>
      <c r="E185" s="10"/>
      <c r="F185" s="14"/>
      <c r="G185" s="10"/>
      <c r="H185" s="14"/>
      <c r="I185" s="14"/>
      <c r="J185" s="10"/>
      <c r="K185" s="32"/>
      <c r="L185" s="10"/>
      <c r="M185" s="32"/>
      <c r="N185" s="10"/>
      <c r="O185" s="10"/>
      <c r="P185" s="10"/>
      <c r="Q185" s="10"/>
      <c r="R185" s="10"/>
      <c r="S185" s="10"/>
      <c r="T185" s="34"/>
      <c r="U185" s="23"/>
      <c r="V185" s="34"/>
      <c r="W185" s="10"/>
      <c r="X185" s="10"/>
      <c r="Y185" s="10"/>
      <c r="Z185"/>
      <c r="AA185" s="10"/>
      <c r="AB185" s="36"/>
      <c r="AC185" s="23"/>
      <c r="AD185" s="37"/>
    </row>
    <row r="186" spans="1:30" s="87" customFormat="1" ht="21">
      <c r="A186" s="87" t="s">
        <v>184</v>
      </c>
      <c r="C186" s="91">
        <v>16</v>
      </c>
      <c r="D186" s="87" t="s">
        <v>6</v>
      </c>
    </row>
    <row r="187" spans="1:30" ht="18.5">
      <c r="A187" s="64"/>
      <c r="B187" s="30"/>
      <c r="C187" s="64" t="s">
        <v>580</v>
      </c>
      <c r="D187" s="23"/>
      <c r="F187" s="30"/>
      <c r="H187" s="14"/>
      <c r="I187" s="14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5"/>
      <c r="U187" s="23"/>
      <c r="V187" s="5"/>
      <c r="W187" s="10"/>
      <c r="X187" s="10"/>
      <c r="Y187" s="10"/>
      <c r="Z187" s="41"/>
      <c r="AA187" s="10"/>
      <c r="AB187" s="38"/>
      <c r="AC187" s="23"/>
      <c r="AD187" s="38"/>
    </row>
    <row r="188" spans="1:30">
      <c r="A188" s="26">
        <v>8</v>
      </c>
      <c r="B188" s="10"/>
      <c r="C188" s="5">
        <v>8</v>
      </c>
      <c r="D188" s="23"/>
      <c r="F188" s="23"/>
      <c r="H188" s="21"/>
      <c r="I188" s="10"/>
      <c r="J188" s="10"/>
      <c r="K188" s="63"/>
      <c r="L188" s="10"/>
      <c r="M188" s="32"/>
      <c r="N188" s="10"/>
      <c r="O188" s="10"/>
      <c r="P188" s="10"/>
      <c r="Q188" s="10"/>
      <c r="R188" s="10"/>
      <c r="S188" s="10"/>
      <c r="T188" s="34"/>
      <c r="U188" s="23"/>
      <c r="V188" s="34"/>
      <c r="W188" s="10"/>
      <c r="X188" s="10"/>
      <c r="Y188" s="10"/>
      <c r="Z188"/>
      <c r="AA188" s="10"/>
      <c r="AB188" s="38"/>
      <c r="AC188" s="23"/>
      <c r="AD188" s="38"/>
    </row>
    <row r="189" spans="1:30">
      <c r="A189" s="93" t="s">
        <v>185</v>
      </c>
      <c r="B189" s="10"/>
      <c r="C189" s="102" t="s">
        <v>186</v>
      </c>
      <c r="D189" s="23"/>
      <c r="F189" s="23"/>
      <c r="H189" s="10"/>
      <c r="I189" s="10"/>
      <c r="J189"/>
      <c r="K189" s="10"/>
      <c r="L189" s="10"/>
      <c r="M189" s="10"/>
      <c r="N189" s="10"/>
      <c r="O189" s="10"/>
      <c r="P189" s="10"/>
      <c r="Q189" s="10"/>
      <c r="R189" s="10"/>
      <c r="S189" s="10"/>
      <c r="T189" s="34"/>
      <c r="U189" s="23"/>
      <c r="V189" s="34"/>
      <c r="W189" s="10"/>
      <c r="X189" s="10"/>
      <c r="Y189" s="10"/>
      <c r="Z189" s="42"/>
      <c r="AA189" s="10"/>
      <c r="AB189" s="38"/>
      <c r="AC189" s="23"/>
      <c r="AD189" s="38"/>
    </row>
    <row r="190" spans="1:30">
      <c r="A190" s="1" t="s">
        <v>74</v>
      </c>
      <c r="B190" s="10"/>
      <c r="C190" s="1" t="s">
        <v>187</v>
      </c>
      <c r="D190" s="23"/>
      <c r="F190" s="23"/>
      <c r="H190" s="10"/>
      <c r="I190" s="10"/>
      <c r="J190"/>
      <c r="K190"/>
      <c r="L190" s="10"/>
      <c r="M190" s="10"/>
      <c r="N190" s="10"/>
      <c r="O190" s="10"/>
      <c r="P190" s="10"/>
      <c r="Q190" s="10"/>
      <c r="R190" s="10"/>
      <c r="S190" s="10"/>
      <c r="T190" s="35"/>
      <c r="U190" s="23"/>
      <c r="V190" s="35"/>
      <c r="W190" s="10"/>
      <c r="X190" s="10"/>
      <c r="Y190" s="10"/>
      <c r="Z190"/>
      <c r="AA190" s="10"/>
      <c r="AB190" s="38"/>
      <c r="AC190" s="23"/>
      <c r="AD190" s="23"/>
    </row>
    <row r="191" spans="1:30">
      <c r="A191" s="1" t="s">
        <v>17</v>
      </c>
      <c r="B191" s="10"/>
      <c r="C191" s="1" t="s">
        <v>188</v>
      </c>
      <c r="D191" s="23"/>
      <c r="F191" s="23"/>
      <c r="H191" s="10"/>
      <c r="I191" s="10"/>
      <c r="J191"/>
      <c r="K191" s="10"/>
      <c r="L191" s="10"/>
      <c r="M191" s="10"/>
      <c r="N191" s="10"/>
      <c r="O191" s="10"/>
      <c r="P191" s="10"/>
      <c r="Q191" s="10"/>
      <c r="R191" s="10"/>
      <c r="S191" s="10"/>
      <c r="T191"/>
      <c r="U191" s="23"/>
      <c r="V191"/>
      <c r="W191" s="10"/>
      <c r="X191" s="10"/>
      <c r="Y191" s="10"/>
      <c r="Z191" s="15"/>
      <c r="AA191" s="10"/>
      <c r="AB191" s="23"/>
      <c r="AC191" s="23"/>
      <c r="AD191" s="23"/>
    </row>
    <row r="192" spans="1:30">
      <c r="A192" s="1" t="s">
        <v>182</v>
      </c>
      <c r="B192" s="10"/>
      <c r="C192" s="135" t="s">
        <v>189</v>
      </c>
      <c r="D192" s="23"/>
      <c r="F192" s="23"/>
      <c r="H192" s="10"/>
      <c r="I192" s="10"/>
      <c r="J192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/>
      <c r="AA192" s="10"/>
      <c r="AB192" s="23"/>
      <c r="AC192" s="23"/>
      <c r="AD192" s="23"/>
    </row>
    <row r="193" spans="1:30">
      <c r="A193" s="1" t="s">
        <v>141</v>
      </c>
      <c r="B193" s="10"/>
      <c r="C193" s="1" t="s">
        <v>190</v>
      </c>
      <c r="D193" s="10"/>
      <c r="F193" s="23"/>
      <c r="H193" s="10"/>
      <c r="I193" s="10"/>
      <c r="J193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43"/>
      <c r="AA193" s="10"/>
      <c r="AB193" s="23"/>
      <c r="AC193" s="23"/>
      <c r="AD193" s="23"/>
    </row>
    <row r="194" spans="1:30">
      <c r="A194" s="18" t="s">
        <v>50</v>
      </c>
      <c r="B194" s="10"/>
      <c r="C194" s="1" t="s">
        <v>191</v>
      </c>
      <c r="D194" s="10"/>
      <c r="F194" s="23"/>
      <c r="H194" s="10"/>
      <c r="I194" s="10"/>
      <c r="J194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39"/>
      <c r="AA194" s="10"/>
      <c r="AB194" s="10"/>
      <c r="AC194" s="10"/>
      <c r="AD194" s="10"/>
    </row>
    <row r="195" spans="1:30">
      <c r="A195" s="1" t="s">
        <v>192</v>
      </c>
      <c r="B195" s="10"/>
      <c r="C195" s="45" t="s">
        <v>73</v>
      </c>
      <c r="D195" s="10"/>
      <c r="F195" s="23"/>
      <c r="H195" s="10"/>
      <c r="I195" s="10"/>
      <c r="J195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39"/>
      <c r="AA195" s="10"/>
      <c r="AB195" s="10"/>
      <c r="AC195" s="10"/>
      <c r="AD195" s="10"/>
    </row>
    <row r="196" spans="1:30">
      <c r="A196" s="18" t="s">
        <v>28</v>
      </c>
      <c r="B196" s="10"/>
      <c r="C196" s="1" t="s">
        <v>46</v>
      </c>
      <c r="D196" s="10"/>
      <c r="F196" s="23"/>
      <c r="H196" s="10"/>
      <c r="I196" s="10"/>
      <c r="J196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39"/>
      <c r="AA196" s="10"/>
      <c r="AB196" s="10"/>
      <c r="AC196" s="10"/>
      <c r="AD196" s="10"/>
    </row>
    <row r="197" spans="1:30">
      <c r="A197" s="1" t="s">
        <v>82</v>
      </c>
      <c r="B197" s="10"/>
      <c r="C197" s="1" t="s">
        <v>54</v>
      </c>
      <c r="D197" s="10"/>
      <c r="F197" s="23"/>
      <c r="H197" s="10"/>
      <c r="I197" s="10"/>
      <c r="J197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/>
      <c r="AA197" s="10"/>
      <c r="AB197" s="22"/>
      <c r="AC197" s="10"/>
      <c r="AD197" s="10"/>
    </row>
    <row r="198" spans="1:30">
      <c r="A198" s="1"/>
      <c r="B198" s="10"/>
      <c r="C198" s="27"/>
      <c r="D198" s="10"/>
      <c r="F198" s="23"/>
      <c r="H198" s="10"/>
      <c r="I198" s="10"/>
      <c r="J198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23"/>
      <c r="AA198" s="10"/>
      <c r="AB198" s="15"/>
      <c r="AC198" s="10"/>
      <c r="AD198" s="10"/>
    </row>
    <row r="199" spans="1:30">
      <c r="A199" s="1"/>
      <c r="B199" s="10"/>
      <c r="C199" s="27"/>
      <c r="D199" s="10"/>
      <c r="F199" s="23"/>
      <c r="H199" s="10"/>
      <c r="I199" s="10"/>
      <c r="J199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/>
      <c r="AA199" s="10"/>
      <c r="AB199" s="43"/>
      <c r="AC199" s="10"/>
      <c r="AD199" s="10"/>
    </row>
    <row r="200" spans="1:30">
      <c r="A200" s="1"/>
      <c r="B200" s="10"/>
      <c r="C200" s="27"/>
      <c r="D200" s="10"/>
      <c r="F200" s="10"/>
      <c r="H200" s="10"/>
      <c r="I200" s="10"/>
      <c r="J20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/>
      <c r="AA200" s="10"/>
      <c r="AB200" s="43"/>
      <c r="AC200" s="10"/>
      <c r="AD200" s="10"/>
    </row>
    <row r="201" spans="1:30">
      <c r="A201" s="25"/>
      <c r="B201" s="10"/>
      <c r="C201" s="227"/>
      <c r="D201" s="10"/>
      <c r="F201" s="10"/>
      <c r="H201" s="10"/>
      <c r="I201" s="10"/>
      <c r="J201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/>
      <c r="AA201" s="10"/>
      <c r="AB201" s="43"/>
      <c r="AC201" s="10"/>
      <c r="AD201" s="10"/>
    </row>
    <row r="202" spans="1:30">
      <c r="A202" s="93" t="str">
        <f>A188&amp;" lag - Dobbel Serie"</f>
        <v>8 lag - Dobbel Serie</v>
      </c>
      <c r="B202" s="10"/>
      <c r="C202" s="100" t="str">
        <f>C188&amp;" lag - Trippel Serie"</f>
        <v>8 lag - Trippel Serie</v>
      </c>
      <c r="D202" s="10"/>
      <c r="F202" s="10"/>
      <c r="H202" s="10"/>
      <c r="I202" s="10"/>
      <c r="J202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42"/>
      <c r="AC202" s="10"/>
      <c r="AD202" s="10"/>
    </row>
    <row r="203" spans="1:30">
      <c r="A203" s="93" t="str">
        <f>(A188-1)*2&amp;" Kamper"</f>
        <v>14 Kamper</v>
      </c>
      <c r="B203" s="10"/>
      <c r="C203" s="100" t="str">
        <f>(C188-1)*3&amp;" Kamper"</f>
        <v>21 Kamper</v>
      </c>
      <c r="D203" s="10"/>
      <c r="F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41"/>
      <c r="AC203" s="10"/>
      <c r="AD203" s="10"/>
    </row>
    <row r="204" spans="1:30">
      <c r="A204" s="242" t="s">
        <v>579</v>
      </c>
      <c r="B204" s="10"/>
      <c r="C204" s="10"/>
      <c r="D204" s="22"/>
      <c r="E204" s="53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</row>
    <row r="205" spans="1:30">
      <c r="A205" s="10"/>
      <c r="B205" s="10"/>
      <c r="C205" s="10"/>
      <c r="D205" s="10"/>
      <c r="E205" s="53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39"/>
      <c r="AC205" s="10"/>
      <c r="AD205" s="10"/>
    </row>
    <row r="206" spans="1:30" s="87" customFormat="1" ht="21">
      <c r="A206" s="87" t="s">
        <v>193</v>
      </c>
      <c r="C206" s="87" t="e">
        <f>A208+#REF!+#REF!</f>
        <v>#REF!</v>
      </c>
      <c r="D206" s="87" t="s">
        <v>6</v>
      </c>
    </row>
    <row r="207" spans="1:30" ht="18.5">
      <c r="A207" s="2"/>
      <c r="B207" s="10"/>
      <c r="C207" s="2"/>
      <c r="D207" s="10"/>
      <c r="E207" s="10"/>
      <c r="F207" s="10"/>
      <c r="G207" s="231"/>
      <c r="H207" s="77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</row>
    <row r="208" spans="1:30">
      <c r="A208" s="26">
        <f>COUNTA(A210:A220)</f>
        <v>8</v>
      </c>
      <c r="B208" s="10"/>
      <c r="C208" s="5">
        <v>8</v>
      </c>
      <c r="D208" s="10"/>
      <c r="E208" s="5">
        <v>9</v>
      </c>
      <c r="F208" s="10"/>
      <c r="G208" s="10"/>
      <c r="H208" s="22"/>
      <c r="I208" s="10"/>
      <c r="J208" s="10"/>
      <c r="K208" s="22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</row>
    <row r="209" spans="1:30">
      <c r="A209" s="93" t="s">
        <v>194</v>
      </c>
      <c r="B209" s="10"/>
      <c r="C209" s="100" t="s">
        <v>186</v>
      </c>
      <c r="D209" s="10"/>
      <c r="E209" s="100" t="s">
        <v>582</v>
      </c>
      <c r="F209" s="10"/>
      <c r="G209" s="10"/>
      <c r="H209" s="32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</row>
    <row r="210" spans="1:30">
      <c r="A210" s="1" t="s">
        <v>74</v>
      </c>
      <c r="B210" s="10"/>
      <c r="C210" s="1" t="s">
        <v>73</v>
      </c>
      <c r="D210" s="10"/>
      <c r="E210" s="1" t="s">
        <v>510</v>
      </c>
      <c r="F210" s="10"/>
      <c r="G210" s="10"/>
      <c r="H210" s="78"/>
      <c r="I210" s="10"/>
      <c r="J210" s="10"/>
      <c r="K210" s="10"/>
      <c r="L210" s="10"/>
      <c r="M210" s="10"/>
      <c r="N210" s="10"/>
      <c r="O210" s="10"/>
      <c r="P210" s="10"/>
      <c r="Q210" s="10"/>
      <c r="R210" s="22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</row>
    <row r="211" spans="1:30">
      <c r="A211" s="1" t="s">
        <v>195</v>
      </c>
      <c r="B211" s="10"/>
      <c r="C211" s="1" t="s">
        <v>46</v>
      </c>
      <c r="D211" s="10"/>
      <c r="E211" s="1" t="s">
        <v>145</v>
      </c>
      <c r="F211" s="10"/>
      <c r="G211" s="10"/>
      <c r="H211" s="79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46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</row>
    <row r="212" spans="1:30">
      <c r="A212" s="1" t="s">
        <v>182</v>
      </c>
      <c r="B212" s="10"/>
      <c r="C212" s="1" t="s">
        <v>54</v>
      </c>
      <c r="D212" s="10"/>
      <c r="E212" s="1" t="s">
        <v>549</v>
      </c>
      <c r="F212" s="10"/>
      <c r="G212" s="10"/>
      <c r="H212" s="22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</row>
    <row r="213" spans="1:30">
      <c r="A213" s="1" t="s">
        <v>50</v>
      </c>
      <c r="B213" s="10"/>
      <c r="C213" s="1" t="s">
        <v>187</v>
      </c>
      <c r="D213" s="10"/>
      <c r="E213" s="1" t="s">
        <v>583</v>
      </c>
      <c r="F213" s="10"/>
      <c r="G213" s="10"/>
      <c r="H213" s="22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</row>
    <row r="214" spans="1:30">
      <c r="A214" s="1" t="s">
        <v>192</v>
      </c>
      <c r="B214" s="10"/>
      <c r="C214" s="1" t="s">
        <v>188</v>
      </c>
      <c r="D214" s="10"/>
      <c r="E214" s="1" t="s">
        <v>131</v>
      </c>
      <c r="F214" s="10"/>
      <c r="G214" s="10"/>
      <c r="H214" s="22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</row>
    <row r="215" spans="1:30">
      <c r="A215" s="1" t="s">
        <v>82</v>
      </c>
      <c r="B215" s="10"/>
      <c r="C215" s="1" t="s">
        <v>189</v>
      </c>
      <c r="D215" s="10"/>
      <c r="E215" s="1" t="s">
        <v>19</v>
      </c>
      <c r="F215" s="10"/>
      <c r="G215" s="10"/>
      <c r="H215" s="79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22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</row>
    <row r="216" spans="1:30">
      <c r="A216" s="1" t="s">
        <v>28</v>
      </c>
      <c r="B216" s="10"/>
      <c r="C216" s="1" t="s">
        <v>190</v>
      </c>
      <c r="D216" s="10"/>
      <c r="E216" s="1" t="s">
        <v>142</v>
      </c>
      <c r="F216" s="10"/>
      <c r="G216" s="10"/>
      <c r="H216" s="22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</row>
    <row r="217" spans="1:30">
      <c r="A217" s="1" t="s">
        <v>80</v>
      </c>
      <c r="B217" s="10"/>
      <c r="C217" s="1" t="s">
        <v>191</v>
      </c>
      <c r="D217" s="10"/>
      <c r="E217" s="1" t="s">
        <v>130</v>
      </c>
      <c r="F217" s="10"/>
      <c r="G217" s="10"/>
      <c r="H217" s="22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</row>
    <row r="218" spans="1:30">
      <c r="A218" s="1"/>
      <c r="B218" s="10"/>
      <c r="C218" s="1"/>
      <c r="D218" s="10"/>
      <c r="E218" s="1" t="s">
        <v>99</v>
      </c>
      <c r="F218" s="10"/>
      <c r="G218" s="10"/>
      <c r="H218" s="22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32"/>
      <c r="V218" s="10"/>
      <c r="W218" s="10"/>
      <c r="X218" s="10"/>
      <c r="Y218" s="10"/>
      <c r="Z218" s="10"/>
      <c r="AA218" s="10"/>
      <c r="AB218" s="10"/>
      <c r="AC218" s="10"/>
      <c r="AD218" s="10"/>
    </row>
    <row r="219" spans="1:30">
      <c r="A219" s="1"/>
      <c r="B219" s="10"/>
      <c r="C219" s="1"/>
      <c r="D219" s="10"/>
      <c r="E219" s="1"/>
      <c r="F219" s="10"/>
      <c r="G219" s="10"/>
      <c r="H219" s="70"/>
      <c r="I219" s="10"/>
      <c r="J219" s="10"/>
      <c r="K219" s="10"/>
      <c r="L219" s="44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</row>
    <row r="220" spans="1:30">
      <c r="A220" s="29"/>
      <c r="B220" s="10"/>
      <c r="C220" s="1"/>
      <c r="D220" s="10"/>
      <c r="E220" s="1"/>
      <c r="F220" s="10"/>
      <c r="G220" s="10"/>
      <c r="H220" s="10"/>
      <c r="I220" s="10"/>
      <c r="J220" s="35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</row>
    <row r="221" spans="1:30">
      <c r="A221" s="93" t="str">
        <f>A208&amp;" lag - Dobbel serie"</f>
        <v>8 lag - Dobbel serie</v>
      </c>
      <c r="B221" s="10"/>
      <c r="C221" s="25"/>
      <c r="D221" s="10"/>
      <c r="E221" s="25"/>
      <c r="F221" s="10"/>
      <c r="G221" s="10"/>
      <c r="H221" s="10"/>
      <c r="I221" s="10"/>
      <c r="J221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</row>
    <row r="222" spans="1:30">
      <c r="A222" s="93" t="str">
        <f>(A208-1)*2&amp;" kamper"</f>
        <v>14 kamper</v>
      </c>
      <c r="B222" s="10"/>
      <c r="C222" s="100" t="str">
        <f>C208&amp;" lag - Trippel Serie"</f>
        <v>8 lag - Trippel Serie</v>
      </c>
      <c r="D222" s="10"/>
      <c r="E222" s="100" t="str">
        <f>E208&amp;" lag - Trippel Serie"</f>
        <v>9 lag - Trippel Serie</v>
      </c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</row>
    <row r="223" spans="1:30" ht="29">
      <c r="A223" s="244" t="s">
        <v>581</v>
      </c>
      <c r="B223" s="10"/>
      <c r="C223" s="245" t="str">
        <f>(C208-1)*3&amp;" Kamper"</f>
        <v>21 Kamper</v>
      </c>
      <c r="D223" s="10"/>
      <c r="E223" s="245" t="str">
        <f>(E208-1)*3&amp;" Kamper"</f>
        <v>24 Kamper</v>
      </c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</row>
    <row r="224" spans="1:30">
      <c r="A224" s="10"/>
      <c r="B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</row>
    <row r="225" spans="1:30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</row>
    <row r="226" spans="1:30" s="87" customFormat="1" ht="21">
      <c r="A226" s="87" t="s">
        <v>196</v>
      </c>
      <c r="E226" s="87">
        <f>A228+C228</f>
        <v>14</v>
      </c>
      <c r="F226" s="87" t="s">
        <v>6</v>
      </c>
      <c r="O226" s="87">
        <f>A228</f>
        <v>6</v>
      </c>
    </row>
    <row r="227" spans="1:30" ht="18.5">
      <c r="A227" s="64" t="s">
        <v>65</v>
      </c>
      <c r="B227" s="64"/>
      <c r="C227" s="64"/>
      <c r="D227" s="10"/>
      <c r="E227" s="64" t="s">
        <v>66</v>
      </c>
      <c r="F227" s="10"/>
      <c r="G227" s="64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</row>
    <row r="228" spans="1:30">
      <c r="A228" s="5">
        <v>6</v>
      </c>
      <c r="B228" s="10"/>
      <c r="C228" s="26">
        <f>COUNTA(C230:C237)</f>
        <v>8</v>
      </c>
      <c r="D228" s="10"/>
      <c r="E228" s="5">
        <v>10</v>
      </c>
      <c r="F228" s="10"/>
      <c r="G228" s="26">
        <f>COUNTA(G230:G233)</f>
        <v>4</v>
      </c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</row>
    <row r="229" spans="1:30">
      <c r="A229" s="97" t="s">
        <v>197</v>
      </c>
      <c r="B229" s="10"/>
      <c r="C229" s="216" t="s">
        <v>198</v>
      </c>
      <c r="D229" s="10"/>
      <c r="E229" s="97" t="s">
        <v>197</v>
      </c>
      <c r="F229" s="10"/>
      <c r="G229" s="216" t="s">
        <v>198</v>
      </c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</row>
    <row r="230" spans="1:30" ht="14.5" customHeight="1">
      <c r="A230" s="219" t="s">
        <v>199</v>
      </c>
      <c r="B230" s="10"/>
      <c r="C230" s="219" t="s">
        <v>200</v>
      </c>
      <c r="D230" s="10"/>
      <c r="E230" s="214" t="s">
        <v>80</v>
      </c>
      <c r="F230" s="10"/>
      <c r="G230" s="214" t="s">
        <v>73</v>
      </c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</row>
    <row r="231" spans="1:30">
      <c r="A231" s="219" t="s">
        <v>201</v>
      </c>
      <c r="B231" s="10"/>
      <c r="C231" s="219" t="s">
        <v>202</v>
      </c>
      <c r="D231" s="10"/>
      <c r="E231" s="219" t="s">
        <v>203</v>
      </c>
      <c r="F231" s="10"/>
      <c r="G231" s="214" t="s">
        <v>46</v>
      </c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</row>
    <row r="232" spans="1:30">
      <c r="A232" s="219" t="s">
        <v>204</v>
      </c>
      <c r="B232" s="10"/>
      <c r="C232" s="219" t="s">
        <v>203</v>
      </c>
      <c r="D232" s="10"/>
      <c r="E232" s="219" t="s">
        <v>202</v>
      </c>
      <c r="F232" s="10"/>
      <c r="G232" s="222" t="s">
        <v>205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</row>
    <row r="233" spans="1:30">
      <c r="A233" s="219" t="s">
        <v>206</v>
      </c>
      <c r="B233" s="10"/>
      <c r="C233" s="219" t="s">
        <v>207</v>
      </c>
      <c r="D233" s="10"/>
      <c r="E233" s="219" t="s">
        <v>207</v>
      </c>
      <c r="F233" s="10"/>
      <c r="G233" s="221" t="s">
        <v>24</v>
      </c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22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</row>
    <row r="234" spans="1:30">
      <c r="A234" s="233" t="s">
        <v>208</v>
      </c>
      <c r="B234" s="10"/>
      <c r="C234" s="219" t="s">
        <v>209</v>
      </c>
      <c r="D234" s="10"/>
      <c r="E234" s="214" t="s">
        <v>96</v>
      </c>
      <c r="F234" s="10"/>
      <c r="G234" s="27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</row>
    <row r="235" spans="1:30">
      <c r="A235" s="130"/>
      <c r="B235" s="10"/>
      <c r="C235" s="219" t="s">
        <v>210</v>
      </c>
      <c r="D235" s="10"/>
      <c r="E235" s="219" t="s">
        <v>200</v>
      </c>
      <c r="F235" s="10"/>
      <c r="G235" s="27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</row>
    <row r="236" spans="1:30">
      <c r="A236" s="147"/>
      <c r="B236" s="10"/>
      <c r="C236" s="219" t="s">
        <v>211</v>
      </c>
      <c r="D236" s="10"/>
      <c r="E236" s="214" t="s">
        <v>82</v>
      </c>
      <c r="F236" s="10"/>
      <c r="G236" s="217" t="str">
        <f>G228&amp;" lag - kvintuppel serie"</f>
        <v>4 lag - kvintuppel serie</v>
      </c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</row>
    <row r="237" spans="1:30">
      <c r="A237" s="130"/>
      <c r="B237" s="10"/>
      <c r="C237" s="219" t="s">
        <v>212</v>
      </c>
      <c r="D237" s="10"/>
      <c r="E237" s="214" t="s">
        <v>213</v>
      </c>
      <c r="F237" s="10"/>
      <c r="G237" s="148" t="str">
        <f>(G228-1)*5&amp;" kamper"</f>
        <v>15 kamper</v>
      </c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</row>
    <row r="238" spans="1:30">
      <c r="A238" s="130"/>
      <c r="B238" s="10"/>
      <c r="C238" s="220" t="s">
        <v>214</v>
      </c>
      <c r="D238" s="10"/>
      <c r="E238" s="214" t="s">
        <v>17</v>
      </c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</row>
    <row r="239" spans="1:30">
      <c r="A239" s="98" t="str">
        <f>A228&amp;" lag - Dobbel serie"</f>
        <v>6 lag - Dobbel serie</v>
      </c>
      <c r="B239" s="10"/>
      <c r="C239" s="217" t="str">
        <f>C228&amp;" lag - Trippel serie"</f>
        <v>8 lag - Trippel serie</v>
      </c>
      <c r="D239" s="10"/>
      <c r="E239" s="220" t="s">
        <v>214</v>
      </c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</row>
    <row r="240" spans="1:30">
      <c r="A240" s="93" t="str">
        <f>(A228-1)*2&amp;" kamper"</f>
        <v>10 kamper</v>
      </c>
      <c r="B240" s="10"/>
      <c r="C240" s="148" t="str">
        <f>(C228-1)*3&amp;" kamper"</f>
        <v>21 kamper</v>
      </c>
      <c r="D240" s="10"/>
      <c r="E240" s="22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</row>
    <row r="241" spans="1:30">
      <c r="A241" s="10"/>
      <c r="B241" s="10"/>
      <c r="C241" s="10"/>
      <c r="D241" s="10"/>
      <c r="E241" s="98" t="str">
        <f>E228&amp;" lag - Dobbel serie"</f>
        <v>10 lag - Dobbel serie</v>
      </c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</row>
    <row r="242" spans="1:30">
      <c r="A242" s="10"/>
      <c r="B242" s="10"/>
      <c r="C242" s="10"/>
      <c r="D242" s="10"/>
      <c r="E242" s="93" t="str">
        <f>(E228-1)*2&amp;" kamper"</f>
        <v>18 kamper</v>
      </c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</row>
    <row r="243" spans="1:30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</row>
    <row r="244" spans="1:30">
      <c r="A244" s="5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</row>
    <row r="245" spans="1:30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</row>
    <row r="246" spans="1:30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</row>
    <row r="247" spans="1:30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</row>
    <row r="248" spans="1:30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</row>
    <row r="249" spans="1:30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</row>
    <row r="250" spans="1:30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</row>
    <row r="251" spans="1:30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</row>
    <row r="252" spans="1:30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</row>
    <row r="253" spans="1:30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</row>
    <row r="254" spans="1:30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</row>
    <row r="255" spans="1:30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</row>
    <row r="256" spans="1:30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</row>
    <row r="257" spans="1:30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</row>
    <row r="258" spans="1:30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</row>
    <row r="259" spans="1:30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</row>
    <row r="260" spans="1:30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</row>
    <row r="261" spans="1:30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</row>
    <row r="262" spans="1:30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</row>
    <row r="263" spans="1:30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</row>
    <row r="264" spans="1:30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</row>
    <row r="265" spans="1:30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</row>
    <row r="266" spans="1:30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</row>
    <row r="267" spans="1:30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</row>
    <row r="268" spans="1:30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</row>
    <row r="269" spans="1:30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</row>
    <row r="270" spans="1:30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</row>
    <row r="271" spans="1:30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</row>
    <row r="272" spans="1:30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</row>
    <row r="273" spans="1:30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</row>
    <row r="274" spans="1:30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</row>
    <row r="275" spans="1:30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</row>
    <row r="276" spans="1:30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</row>
    <row r="277" spans="1:30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</row>
    <row r="278" spans="1:30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</row>
    <row r="279" spans="1:30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</row>
    <row r="280" spans="1:30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</row>
    <row r="281" spans="1:30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</row>
    <row r="282" spans="1:30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</row>
    <row r="283" spans="1:30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</row>
    <row r="284" spans="1:30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</row>
  </sheetData>
  <sortState xmlns:xlrd2="http://schemas.microsoft.com/office/spreadsheetml/2017/richdata2" ref="E230:E240">
    <sortCondition ref="E230:E240"/>
  </sortState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5" manualBreakCount="5">
    <brk id="75" max="16383" man="1"/>
    <brk id="106" max="16383" man="1"/>
    <brk id="173" max="16383" man="1"/>
    <brk id="218" max="16383" man="1"/>
    <brk id="263" max="16383" man="1"/>
  </rowBreaks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63"/>
  <sheetViews>
    <sheetView topLeftCell="A12" zoomScale="96" zoomScaleNormal="96" zoomScalePageLayoutView="80" workbookViewId="0">
      <selection activeCell="L324" sqref="L324"/>
    </sheetView>
  </sheetViews>
  <sheetFormatPr baseColWidth="10" defaultColWidth="11.453125" defaultRowHeight="15" customHeight="1"/>
  <cols>
    <col min="1" max="1" width="7.1796875" style="11" customWidth="1"/>
    <col min="2" max="2" width="36.1796875" style="11" bestFit="1" customWidth="1"/>
    <col min="3" max="3" width="3.81640625" style="11" customWidth="1"/>
    <col min="4" max="4" width="35.1796875" style="11" bestFit="1" customWidth="1"/>
    <col min="5" max="5" width="3.81640625" style="11" customWidth="1"/>
    <col min="6" max="6" width="33.1796875" style="11" bestFit="1" customWidth="1"/>
    <col min="7" max="7" width="4" style="11" customWidth="1"/>
    <col min="8" max="8" width="33.453125" style="11" bestFit="1" customWidth="1"/>
    <col min="9" max="9" width="3.81640625" style="11" customWidth="1"/>
    <col min="10" max="10" width="31.54296875" style="11" bestFit="1" customWidth="1"/>
    <col min="11" max="11" width="3.81640625" style="11" customWidth="1"/>
    <col min="12" max="12" width="29.7265625" style="11" bestFit="1" customWidth="1"/>
    <col min="13" max="13" width="4" style="11" customWidth="1"/>
    <col min="14" max="14" width="31.453125" style="11" bestFit="1" customWidth="1"/>
    <col min="15" max="15" width="4" style="11" customWidth="1"/>
    <col min="16" max="16" width="27.453125" style="11" customWidth="1"/>
    <col min="17" max="17" width="4.7265625" style="47" customWidth="1"/>
    <col min="18" max="18" width="23.453125" style="11" customWidth="1"/>
    <col min="19" max="19" width="8.26953125" style="11" customWidth="1"/>
    <col min="20" max="20" width="21.1796875" style="11" customWidth="1"/>
    <col min="21" max="21" width="9.453125" style="11" customWidth="1"/>
    <col min="22" max="22" width="22.453125" style="11" customWidth="1"/>
    <col min="23" max="16384" width="11.453125" style="11"/>
  </cols>
  <sheetData>
    <row r="1" spans="1:26" s="89" customFormat="1" ht="21">
      <c r="B1" s="87" t="s">
        <v>215</v>
      </c>
      <c r="D1" s="87">
        <f>B3+D3+F3+H3+J3+L3+N3+P3</f>
        <v>105</v>
      </c>
      <c r="E1" s="87" t="s">
        <v>6</v>
      </c>
    </row>
    <row r="2" spans="1:26" s="89" customFormat="1" ht="21">
      <c r="A2" s="140"/>
      <c r="B2" s="141"/>
      <c r="C2" s="140"/>
      <c r="D2" s="141"/>
      <c r="E2" s="141"/>
      <c r="F2" s="140"/>
      <c r="G2" s="140"/>
      <c r="H2" s="140"/>
      <c r="I2" s="140"/>
      <c r="J2" s="140"/>
      <c r="K2" s="140"/>
      <c r="L2" s="56"/>
      <c r="M2" s="140"/>
      <c r="N2" s="140"/>
    </row>
    <row r="3" spans="1:26" ht="14.5">
      <c r="A3" s="10"/>
      <c r="B3" s="26">
        <f>COUNTA(B5:B20)</f>
        <v>16</v>
      </c>
      <c r="C3" s="2"/>
      <c r="D3" s="26">
        <f>COUNTA(D5:D19)</f>
        <v>15</v>
      </c>
      <c r="E3" s="10"/>
      <c r="F3" s="26">
        <f>COUNTA(F5:F23)</f>
        <v>19</v>
      </c>
      <c r="G3" s="2"/>
      <c r="H3" s="26">
        <f>COUNTA(H5:H21)</f>
        <v>16</v>
      </c>
      <c r="I3" s="10"/>
      <c r="J3" s="26">
        <f>COUNTA(J5:J21)</f>
        <v>17</v>
      </c>
      <c r="K3"/>
      <c r="L3" s="26">
        <f>COUNTA(L5:L16)</f>
        <v>6</v>
      </c>
      <c r="M3"/>
      <c r="N3" s="26">
        <f>COUNTA(N5:N16)</f>
        <v>12</v>
      </c>
      <c r="O3" s="10"/>
      <c r="P3" s="26">
        <f>COUNTA(P5:P16)</f>
        <v>4</v>
      </c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4.5">
      <c r="A4" s="10"/>
      <c r="B4" s="94" t="s">
        <v>216</v>
      </c>
      <c r="C4" s="10"/>
      <c r="D4" s="94" t="s">
        <v>217</v>
      </c>
      <c r="E4" s="10"/>
      <c r="F4" s="94" t="s">
        <v>218</v>
      </c>
      <c r="G4" s="10"/>
      <c r="H4" s="94" t="s">
        <v>219</v>
      </c>
      <c r="I4" s="10"/>
      <c r="J4" s="94" t="s">
        <v>220</v>
      </c>
      <c r="K4"/>
      <c r="L4" s="94" t="s">
        <v>221</v>
      </c>
      <c r="M4"/>
      <c r="N4" s="94" t="s">
        <v>222</v>
      </c>
      <c r="O4" s="10"/>
      <c r="P4" s="94" t="s">
        <v>223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4.5">
      <c r="A5" s="10"/>
      <c r="B5" s="50" t="s">
        <v>224</v>
      </c>
      <c r="C5" s="10"/>
      <c r="D5" s="50" t="s">
        <v>225</v>
      </c>
      <c r="E5" s="10"/>
      <c r="F5" s="50" t="s">
        <v>226</v>
      </c>
      <c r="G5" s="10"/>
      <c r="H5" s="50" t="s">
        <v>227</v>
      </c>
      <c r="I5" s="10"/>
      <c r="J5" s="50" t="s">
        <v>73</v>
      </c>
      <c r="K5"/>
      <c r="L5" s="159" t="s">
        <v>19</v>
      </c>
      <c r="M5"/>
      <c r="N5" s="159" t="s">
        <v>140</v>
      </c>
      <c r="O5" s="10"/>
      <c r="P5" s="159" t="s">
        <v>47</v>
      </c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5">
      <c r="A6" s="10"/>
      <c r="B6" s="50" t="s">
        <v>33</v>
      </c>
      <c r="C6" s="10"/>
      <c r="D6" s="50" t="s">
        <v>228</v>
      </c>
      <c r="E6" s="10"/>
      <c r="F6" s="50" t="s">
        <v>229</v>
      </c>
      <c r="G6" s="10"/>
      <c r="H6" s="50" t="s">
        <v>94</v>
      </c>
      <c r="I6" s="10"/>
      <c r="J6" s="50" t="s">
        <v>18</v>
      </c>
      <c r="K6"/>
      <c r="L6" s="159" t="s">
        <v>125</v>
      </c>
      <c r="M6"/>
      <c r="N6" s="159" t="s">
        <v>230</v>
      </c>
      <c r="O6" s="10"/>
      <c r="P6" s="159" t="s">
        <v>51</v>
      </c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5">
      <c r="A7" s="10"/>
      <c r="B7" s="50" t="s">
        <v>231</v>
      </c>
      <c r="C7" s="10"/>
      <c r="D7" s="50" t="s">
        <v>232</v>
      </c>
      <c r="E7" s="10"/>
      <c r="F7" s="50" t="s">
        <v>233</v>
      </c>
      <c r="G7" s="10"/>
      <c r="H7" s="50" t="s">
        <v>91</v>
      </c>
      <c r="I7" s="10"/>
      <c r="J7" s="168" t="s">
        <v>112</v>
      </c>
      <c r="K7"/>
      <c r="L7" s="159" t="s">
        <v>39</v>
      </c>
      <c r="M7"/>
      <c r="N7" s="159" t="s">
        <v>142</v>
      </c>
      <c r="O7" s="12"/>
      <c r="P7" s="159" t="s">
        <v>55</v>
      </c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5">
      <c r="A8" s="10"/>
      <c r="B8" s="50" t="s">
        <v>17</v>
      </c>
      <c r="C8" s="10"/>
      <c r="D8" s="50" t="s">
        <v>213</v>
      </c>
      <c r="E8" s="10"/>
      <c r="F8" s="50" t="s">
        <v>234</v>
      </c>
      <c r="G8" s="10"/>
      <c r="H8" s="50" t="s">
        <v>48</v>
      </c>
      <c r="I8" s="10"/>
      <c r="J8" s="168" t="s">
        <v>235</v>
      </c>
      <c r="K8"/>
      <c r="L8" s="159" t="s">
        <v>99</v>
      </c>
      <c r="M8"/>
      <c r="N8" s="159" t="s">
        <v>236</v>
      </c>
      <c r="O8" s="10"/>
      <c r="P8" s="159" t="s">
        <v>131</v>
      </c>
      <c r="Q8" s="22"/>
      <c r="R8" s="10"/>
      <c r="S8" s="10"/>
      <c r="T8" s="10"/>
      <c r="U8" s="10"/>
      <c r="V8" s="10"/>
      <c r="W8" s="10"/>
      <c r="X8" s="10"/>
      <c r="Y8" s="10"/>
      <c r="Z8" s="10"/>
    </row>
    <row r="9" spans="1:26" ht="14.5">
      <c r="A9" s="10"/>
      <c r="B9" s="50" t="s">
        <v>182</v>
      </c>
      <c r="C9" s="10"/>
      <c r="D9" s="50" t="s">
        <v>237</v>
      </c>
      <c r="E9" s="10"/>
      <c r="F9" s="50" t="s">
        <v>238</v>
      </c>
      <c r="G9" s="10"/>
      <c r="H9" s="50" t="s">
        <v>52</v>
      </c>
      <c r="I9" s="10"/>
      <c r="J9" s="50" t="s">
        <v>58</v>
      </c>
      <c r="K9"/>
      <c r="L9" s="159" t="s">
        <v>239</v>
      </c>
      <c r="M9"/>
      <c r="N9" s="159" t="s">
        <v>145</v>
      </c>
      <c r="O9" s="10"/>
      <c r="P9" s="159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5">
      <c r="A10" s="10"/>
      <c r="B10" s="50" t="s">
        <v>240</v>
      </c>
      <c r="C10" s="10"/>
      <c r="D10" s="50" t="s">
        <v>57</v>
      </c>
      <c r="E10" s="10"/>
      <c r="F10" s="50" t="s">
        <v>241</v>
      </c>
      <c r="G10" s="10"/>
      <c r="H10" s="50" t="s">
        <v>242</v>
      </c>
      <c r="I10" s="10"/>
      <c r="J10" s="50" t="s">
        <v>243</v>
      </c>
      <c r="K10"/>
      <c r="L10" s="159" t="s">
        <v>244</v>
      </c>
      <c r="M10"/>
      <c r="N10" s="159" t="s">
        <v>245</v>
      </c>
      <c r="O10" s="10"/>
      <c r="P10" s="159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.5">
      <c r="A11" s="10"/>
      <c r="B11" s="50" t="s">
        <v>21</v>
      </c>
      <c r="C11" s="10"/>
      <c r="D11" s="50" t="s">
        <v>246</v>
      </c>
      <c r="E11" s="10"/>
      <c r="F11" s="50" t="s">
        <v>20</v>
      </c>
      <c r="G11" s="10"/>
      <c r="H11" s="50" t="s">
        <v>54</v>
      </c>
      <c r="I11" s="10"/>
      <c r="J11" s="50" t="s">
        <v>247</v>
      </c>
      <c r="K11"/>
      <c r="L11" s="159"/>
      <c r="M11"/>
      <c r="N11" s="159" t="s">
        <v>248</v>
      </c>
      <c r="O11" s="10"/>
      <c r="P11" s="159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4.5">
      <c r="A12" s="10"/>
      <c r="B12" s="50" t="s">
        <v>76</v>
      </c>
      <c r="C12" s="10"/>
      <c r="D12" s="50" t="s">
        <v>113</v>
      </c>
      <c r="E12" s="10"/>
      <c r="F12" s="50" t="s">
        <v>24</v>
      </c>
      <c r="G12" s="10"/>
      <c r="H12" s="50" t="s">
        <v>249</v>
      </c>
      <c r="I12" s="10"/>
      <c r="J12" s="50" t="s">
        <v>250</v>
      </c>
      <c r="K12"/>
      <c r="L12" s="159"/>
      <c r="M12"/>
      <c r="N12" s="159" t="s">
        <v>87</v>
      </c>
      <c r="O12" s="10"/>
      <c r="P12" s="159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4.5">
      <c r="A13" s="10"/>
      <c r="B13" s="50" t="s">
        <v>37</v>
      </c>
      <c r="C13" s="10"/>
      <c r="D13" s="50" t="s">
        <v>28</v>
      </c>
      <c r="E13" s="10"/>
      <c r="F13" s="50" t="s">
        <v>251</v>
      </c>
      <c r="G13" s="10"/>
      <c r="H13" s="50" t="s">
        <v>252</v>
      </c>
      <c r="I13" s="10"/>
      <c r="J13" s="50" t="s">
        <v>253</v>
      </c>
      <c r="K13"/>
      <c r="L13" s="159"/>
      <c r="M13"/>
      <c r="N13" s="159" t="s">
        <v>254</v>
      </c>
      <c r="O13" s="10"/>
      <c r="P13" s="159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5">
      <c r="A14" s="10"/>
      <c r="B14" s="50" t="s">
        <v>41</v>
      </c>
      <c r="C14" s="10"/>
      <c r="D14" s="50" t="s">
        <v>32</v>
      </c>
      <c r="E14" s="10"/>
      <c r="F14" s="50" t="s">
        <v>255</v>
      </c>
      <c r="G14" s="10"/>
      <c r="H14" s="50" t="s">
        <v>62</v>
      </c>
      <c r="I14" s="10"/>
      <c r="J14" s="50" t="s">
        <v>144</v>
      </c>
      <c r="K14"/>
      <c r="L14" s="159"/>
      <c r="M14"/>
      <c r="N14" s="159" t="s">
        <v>256</v>
      </c>
      <c r="O14" s="10"/>
      <c r="P14" s="159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5">
      <c r="A15" s="10"/>
      <c r="B15" s="50" t="s">
        <v>147</v>
      </c>
      <c r="C15" s="10"/>
      <c r="D15" s="50" t="s">
        <v>126</v>
      </c>
      <c r="E15" s="10"/>
      <c r="F15" s="50" t="s">
        <v>257</v>
      </c>
      <c r="G15" s="10"/>
      <c r="H15" s="50" t="s">
        <v>258</v>
      </c>
      <c r="I15" s="10"/>
      <c r="J15" s="50" t="s">
        <v>259</v>
      </c>
      <c r="K15"/>
      <c r="L15" s="159"/>
      <c r="M15"/>
      <c r="N15" s="159" t="s">
        <v>260</v>
      </c>
      <c r="O15" s="10"/>
      <c r="P15" s="159"/>
      <c r="Q15" s="22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5">
      <c r="A16" s="10"/>
      <c r="B16" s="50" t="s">
        <v>261</v>
      </c>
      <c r="C16" s="10"/>
      <c r="D16" s="50" t="s">
        <v>262</v>
      </c>
      <c r="E16" s="10"/>
      <c r="F16" s="50" t="s">
        <v>263</v>
      </c>
      <c r="G16" s="10"/>
      <c r="H16" s="50" t="s">
        <v>264</v>
      </c>
      <c r="I16" s="10"/>
      <c r="J16" s="50" t="s">
        <v>115</v>
      </c>
      <c r="K16"/>
      <c r="L16" s="159"/>
      <c r="M16"/>
      <c r="N16" s="159" t="s">
        <v>31</v>
      </c>
      <c r="O16" s="10"/>
      <c r="P16" s="159"/>
      <c r="Q16" s="22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5">
      <c r="A17" s="10"/>
      <c r="B17" s="50" t="s">
        <v>150</v>
      </c>
      <c r="C17" s="10"/>
      <c r="D17" s="50" t="s">
        <v>265</v>
      </c>
      <c r="E17" s="10"/>
      <c r="F17" s="50" t="s">
        <v>98</v>
      </c>
      <c r="G17" s="10"/>
      <c r="H17" s="50" t="s">
        <v>266</v>
      </c>
      <c r="I17" s="10"/>
      <c r="J17" s="50" t="s">
        <v>26</v>
      </c>
      <c r="K17"/>
      <c r="L17" s="95" t="s">
        <v>267</v>
      </c>
      <c r="M17"/>
      <c r="N17" s="95" t="s">
        <v>102</v>
      </c>
      <c r="O17" s="10"/>
      <c r="P17" s="95" t="s">
        <v>268</v>
      </c>
      <c r="Q17" s="22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4.5">
      <c r="A18" s="10"/>
      <c r="B18" s="50" t="s">
        <v>269</v>
      </c>
      <c r="C18" s="10"/>
      <c r="D18" s="50" t="s">
        <v>270</v>
      </c>
      <c r="E18" s="10"/>
      <c r="F18" s="50" t="s">
        <v>271</v>
      </c>
      <c r="G18" s="10"/>
      <c r="H18" s="50" t="s">
        <v>272</v>
      </c>
      <c r="I18" s="10"/>
      <c r="J18" s="50" t="s">
        <v>273</v>
      </c>
      <c r="K18"/>
      <c r="L18" s="142" t="s">
        <v>61</v>
      </c>
      <c r="M18"/>
      <c r="N18" s="142" t="s">
        <v>61</v>
      </c>
      <c r="O18" s="10"/>
      <c r="P18" s="142" t="s">
        <v>61</v>
      </c>
      <c r="Q18" s="22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.5">
      <c r="A19" s="10"/>
      <c r="B19" s="50" t="s">
        <v>274</v>
      </c>
      <c r="C19" s="10"/>
      <c r="D19" s="50" t="s">
        <v>275</v>
      </c>
      <c r="E19" s="10"/>
      <c r="F19" s="50" t="s">
        <v>40</v>
      </c>
      <c r="G19" s="10"/>
      <c r="H19" s="50" t="s">
        <v>276</v>
      </c>
      <c r="I19" s="10"/>
      <c r="J19" s="50" t="s">
        <v>277</v>
      </c>
      <c r="K19"/>
      <c r="L19" s="10"/>
      <c r="M19"/>
      <c r="N19" s="162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4.5">
      <c r="A20" s="10"/>
      <c r="B20" s="50" t="s">
        <v>278</v>
      </c>
      <c r="C20" s="10"/>
      <c r="D20" s="126"/>
      <c r="E20" s="10"/>
      <c r="F20" s="50" t="s">
        <v>100</v>
      </c>
      <c r="G20" s="10"/>
      <c r="H20" s="50" t="s">
        <v>279</v>
      </c>
      <c r="I20" s="10"/>
      <c r="J20" s="50" t="s">
        <v>280</v>
      </c>
      <c r="K20"/>
      <c r="L20" s="162"/>
      <c r="M20"/>
      <c r="N20" s="162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4.5">
      <c r="A21" s="10"/>
      <c r="B21" s="126"/>
      <c r="C21" s="10"/>
      <c r="D21" s="127"/>
      <c r="E21" s="10"/>
      <c r="F21" s="50" t="s">
        <v>281</v>
      </c>
      <c r="G21" s="10"/>
      <c r="H21" s="27"/>
      <c r="I21" s="10"/>
      <c r="J21" s="50" t="s">
        <v>282</v>
      </c>
      <c r="K21"/>
      <c r="L21" s="162"/>
      <c r="M21"/>
      <c r="N21" s="162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5">
      <c r="A22" s="10"/>
      <c r="B22" s="127"/>
      <c r="C22" s="10"/>
      <c r="D22" s="128" t="s">
        <v>283</v>
      </c>
      <c r="E22" s="10"/>
      <c r="F22" s="50" t="s">
        <v>284</v>
      </c>
      <c r="G22" s="10"/>
      <c r="H22" s="128" t="s">
        <v>285</v>
      </c>
      <c r="I22" s="10"/>
      <c r="J22" s="169"/>
      <c r="K22"/>
      <c r="L22" s="10"/>
      <c r="M22"/>
      <c r="N22" s="162"/>
      <c r="O22" s="10"/>
      <c r="P22" s="162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4.5">
      <c r="A23" s="10"/>
      <c r="B23" s="95" t="str">
        <f>B3&amp;" lag - aktivitetsserie"</f>
        <v>16 lag - aktivitetsserie</v>
      </c>
      <c r="C23" s="10"/>
      <c r="D23" s="96" t="s">
        <v>61</v>
      </c>
      <c r="E23" s="10"/>
      <c r="F23" s="50" t="s">
        <v>286</v>
      </c>
      <c r="G23" s="10"/>
      <c r="H23" s="96" t="s">
        <v>61</v>
      </c>
      <c r="I23" s="10"/>
      <c r="J23" s="128" t="s">
        <v>283</v>
      </c>
      <c r="K23"/>
      <c r="L23" s="10"/>
      <c r="M23"/>
      <c r="N23" s="162"/>
      <c r="O23" s="10"/>
      <c r="P23" s="162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5">
      <c r="A24" s="10"/>
      <c r="B24" s="96" t="s">
        <v>61</v>
      </c>
      <c r="C24" s="10"/>
      <c r="D24" s="10"/>
      <c r="E24" s="10"/>
      <c r="F24" s="126"/>
      <c r="G24" s="10"/>
      <c r="H24" s="10"/>
      <c r="I24" s="10"/>
      <c r="J24" s="170" t="s">
        <v>61</v>
      </c>
      <c r="K24"/>
      <c r="L24" s="10"/>
      <c r="M24"/>
      <c r="N24" s="162"/>
      <c r="O24" s="10"/>
      <c r="P24" s="162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4.5">
      <c r="A25" s="10"/>
      <c r="B25" s="10"/>
      <c r="C25" s="10"/>
      <c r="D25" s="10"/>
      <c r="E25" s="10"/>
      <c r="F25" s="127"/>
      <c r="G25" s="10"/>
      <c r="H25" s="10"/>
      <c r="I25" s="10"/>
      <c r="J25" s="10"/>
      <c r="K25"/>
      <c r="L25" s="162"/>
      <c r="M25"/>
      <c r="N25" s="162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4.5">
      <c r="A26" s="10"/>
      <c r="B26" s="10"/>
      <c r="C26" s="10"/>
      <c r="D26" s="10"/>
      <c r="E26" s="10"/>
      <c r="F26" s="128" t="s">
        <v>285</v>
      </c>
      <c r="G26" s="10"/>
      <c r="H26" s="10"/>
      <c r="I26" s="10"/>
      <c r="J26" s="10"/>
      <c r="K26"/>
      <c r="L26" s="162"/>
      <c r="M26"/>
      <c r="N26" s="162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5">
      <c r="A27" s="10"/>
      <c r="B27" s="10"/>
      <c r="C27" s="10"/>
      <c r="D27" s="10"/>
      <c r="E27" s="10"/>
      <c r="F27" s="96" t="s">
        <v>61</v>
      </c>
      <c r="G27" s="10"/>
      <c r="H27" s="10"/>
      <c r="I27" s="10"/>
      <c r="J27" s="10"/>
      <c r="K27"/>
      <c r="L27" s="182"/>
      <c r="M27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4.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/>
      <c r="L28" s="182"/>
      <c r="M2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/>
      <c r="L29" s="10"/>
      <c r="M2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/>
      <c r="L30" s="10"/>
      <c r="M3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/>
      <c r="L31" s="10"/>
      <c r="M31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4.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/>
      <c r="L32"/>
      <c r="M32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s="89" customFormat="1" ht="21">
      <c r="B33" s="87" t="s">
        <v>287</v>
      </c>
      <c r="D33" s="87">
        <f>B35+D35+F35+H35+J35+L35+N35+P35</f>
        <v>100</v>
      </c>
      <c r="E33" s="87" t="s">
        <v>6</v>
      </c>
    </row>
    <row r="34" spans="1:26" ht="2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/>
      <c r="L34" s="228"/>
      <c r="M34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4.5">
      <c r="A35" s="10"/>
      <c r="B35" s="26">
        <f>COUNTA(B37:B51)</f>
        <v>15</v>
      </c>
      <c r="C35" s="10"/>
      <c r="D35" s="26">
        <f>COUNTA(D37:D54)</f>
        <v>16</v>
      </c>
      <c r="E35" s="10"/>
      <c r="F35" s="26">
        <f>COUNTA(F37:F52)</f>
        <v>16</v>
      </c>
      <c r="G35" s="10"/>
      <c r="H35" s="26">
        <f>COUNTA(H37:H51)</f>
        <v>15</v>
      </c>
      <c r="I35" s="10"/>
      <c r="J35" s="26">
        <f>COUNTA(J37:J52)</f>
        <v>14</v>
      </c>
      <c r="K35"/>
      <c r="L35" s="26">
        <f>COUNTA(L37:L46)</f>
        <v>9</v>
      </c>
      <c r="M35"/>
      <c r="N35" s="26">
        <f>COUNTA(N37:N46)</f>
        <v>10</v>
      </c>
      <c r="O35" s="10"/>
      <c r="P35" s="26">
        <f>COUNTA(P37:P46)</f>
        <v>5</v>
      </c>
      <c r="Q35" s="22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4.5">
      <c r="A36" s="10"/>
      <c r="B36" s="93" t="s">
        <v>288</v>
      </c>
      <c r="C36" s="10"/>
      <c r="D36" s="93" t="s">
        <v>289</v>
      </c>
      <c r="E36" s="10"/>
      <c r="F36" s="93" t="s">
        <v>290</v>
      </c>
      <c r="G36" s="10"/>
      <c r="H36" s="93" t="s">
        <v>291</v>
      </c>
      <c r="I36" s="10"/>
      <c r="J36" s="93" t="s">
        <v>291</v>
      </c>
      <c r="K36"/>
      <c r="L36" s="97" t="s">
        <v>292</v>
      </c>
      <c r="M36"/>
      <c r="N36" s="97" t="s">
        <v>293</v>
      </c>
      <c r="O36" s="10"/>
      <c r="P36" s="97" t="s">
        <v>294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4.5">
      <c r="A37" s="10"/>
      <c r="B37" s="50" t="s">
        <v>33</v>
      </c>
      <c r="C37" s="10"/>
      <c r="D37" s="50" t="s">
        <v>96</v>
      </c>
      <c r="E37" s="10"/>
      <c r="F37" s="50" t="s">
        <v>74</v>
      </c>
      <c r="G37" s="10"/>
      <c r="H37" s="50" t="s">
        <v>227</v>
      </c>
      <c r="I37" s="10"/>
      <c r="J37" s="50" t="s">
        <v>73</v>
      </c>
      <c r="K37"/>
      <c r="L37" s="159" t="s">
        <v>75</v>
      </c>
      <c r="M37"/>
      <c r="N37" s="159" t="s">
        <v>110</v>
      </c>
      <c r="O37" s="10"/>
      <c r="P37" s="159" t="s">
        <v>295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.5">
      <c r="A38" s="10"/>
      <c r="B38" s="50" t="s">
        <v>231</v>
      </c>
      <c r="C38" s="10"/>
      <c r="D38" s="50" t="s">
        <v>284</v>
      </c>
      <c r="E38" s="10"/>
      <c r="F38" s="50" t="s">
        <v>77</v>
      </c>
      <c r="G38" s="10"/>
      <c r="H38" s="50" t="s">
        <v>296</v>
      </c>
      <c r="I38" s="10"/>
      <c r="J38" s="50" t="s">
        <v>18</v>
      </c>
      <c r="K38"/>
      <c r="L38" s="159" t="s">
        <v>297</v>
      </c>
      <c r="M38"/>
      <c r="N38" s="159" t="s">
        <v>142</v>
      </c>
      <c r="O38" s="10"/>
      <c r="P38" s="159" t="s">
        <v>298</v>
      </c>
      <c r="Q38" s="22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4.5">
      <c r="A39" s="10"/>
      <c r="B39" s="50" t="s">
        <v>299</v>
      </c>
      <c r="C39" s="10"/>
      <c r="D39" s="50" t="s">
        <v>300</v>
      </c>
      <c r="E39" s="10"/>
      <c r="F39" s="50" t="s">
        <v>301</v>
      </c>
      <c r="G39" s="10"/>
      <c r="H39" s="50" t="s">
        <v>115</v>
      </c>
      <c r="I39" s="10"/>
      <c r="J39" s="50" t="s">
        <v>112</v>
      </c>
      <c r="K39"/>
      <c r="L39" s="159" t="s">
        <v>302</v>
      </c>
      <c r="M39"/>
      <c r="N39" s="159" t="s">
        <v>303</v>
      </c>
      <c r="O39" s="10"/>
      <c r="P39" s="159" t="s">
        <v>95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4.5">
      <c r="A40" s="10"/>
      <c r="B40" s="50" t="s">
        <v>304</v>
      </c>
      <c r="C40" s="10"/>
      <c r="D40" s="50" t="s">
        <v>305</v>
      </c>
      <c r="E40" s="10"/>
      <c r="F40" s="50" t="s">
        <v>229</v>
      </c>
      <c r="G40" s="10"/>
      <c r="H40" s="50" t="s">
        <v>26</v>
      </c>
      <c r="I40" s="10"/>
      <c r="J40" s="50" t="s">
        <v>143</v>
      </c>
      <c r="K40"/>
      <c r="L40" s="159" t="s">
        <v>125</v>
      </c>
      <c r="M40"/>
      <c r="N40" s="159" t="s">
        <v>15</v>
      </c>
      <c r="O40" s="10"/>
      <c r="P40" s="159" t="s">
        <v>127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4.5">
      <c r="A41" s="10"/>
      <c r="B41" s="50" t="s">
        <v>306</v>
      </c>
      <c r="C41" s="10"/>
      <c r="D41" s="50" t="s">
        <v>307</v>
      </c>
      <c r="E41" s="10"/>
      <c r="F41" s="50" t="s">
        <v>175</v>
      </c>
      <c r="G41" s="10"/>
      <c r="H41" s="50" t="s">
        <v>50</v>
      </c>
      <c r="I41" s="10"/>
      <c r="J41" s="50" t="s">
        <v>38</v>
      </c>
      <c r="K41"/>
      <c r="L41" s="159" t="s">
        <v>39</v>
      </c>
      <c r="M41"/>
      <c r="N41" s="159" t="s">
        <v>145</v>
      </c>
      <c r="O41" s="10"/>
      <c r="P41" s="159" t="s">
        <v>308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4.5">
      <c r="A42" s="10"/>
      <c r="B42" s="50" t="s">
        <v>76</v>
      </c>
      <c r="C42" s="10"/>
      <c r="D42" s="50" t="s">
        <v>269</v>
      </c>
      <c r="E42" s="10"/>
      <c r="F42" s="50" t="s">
        <v>309</v>
      </c>
      <c r="G42" s="10"/>
      <c r="H42" s="50" t="s">
        <v>54</v>
      </c>
      <c r="I42" s="10"/>
      <c r="J42" s="50" t="s">
        <v>42</v>
      </c>
      <c r="K42"/>
      <c r="L42" s="159" t="s">
        <v>310</v>
      </c>
      <c r="M42"/>
      <c r="N42" s="159" t="s">
        <v>87</v>
      </c>
      <c r="O42" s="10"/>
      <c r="P42" s="159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4.5">
      <c r="A43" s="10"/>
      <c r="B43" s="50" t="s">
        <v>311</v>
      </c>
      <c r="C43" s="10"/>
      <c r="D43" s="50" t="s">
        <v>274</v>
      </c>
      <c r="E43" s="10"/>
      <c r="F43" s="50" t="s">
        <v>312</v>
      </c>
      <c r="G43" s="10"/>
      <c r="H43" s="50" t="s">
        <v>249</v>
      </c>
      <c r="I43" s="10"/>
      <c r="J43" s="50" t="s">
        <v>92</v>
      </c>
      <c r="K43"/>
      <c r="L43" s="159" t="s">
        <v>99</v>
      </c>
      <c r="M43"/>
      <c r="N43" s="159" t="s">
        <v>254</v>
      </c>
      <c r="O43" s="10"/>
      <c r="P43" s="159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4.5">
      <c r="A44" s="10"/>
      <c r="B44" s="50" t="s">
        <v>90</v>
      </c>
      <c r="C44" s="10"/>
      <c r="D44" s="50" t="s">
        <v>313</v>
      </c>
      <c r="E44" s="10"/>
      <c r="F44" s="50" t="s">
        <v>314</v>
      </c>
      <c r="G44" s="10"/>
      <c r="H44" s="50" t="s">
        <v>60</v>
      </c>
      <c r="I44" s="10"/>
      <c r="J44" s="50" t="s">
        <v>315</v>
      </c>
      <c r="K44"/>
      <c r="L44" s="159" t="s">
        <v>130</v>
      </c>
      <c r="M44"/>
      <c r="N44" s="159" t="s">
        <v>260</v>
      </c>
      <c r="O44" s="10"/>
      <c r="P44" s="159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4.5">
      <c r="A45" s="10"/>
      <c r="B45" s="50" t="s">
        <v>80</v>
      </c>
      <c r="C45" s="10"/>
      <c r="D45" s="50" t="s">
        <v>126</v>
      </c>
      <c r="E45" s="10"/>
      <c r="F45" s="50" t="s">
        <v>251</v>
      </c>
      <c r="G45" s="10"/>
      <c r="H45" s="50" t="s">
        <v>62</v>
      </c>
      <c r="I45" s="10"/>
      <c r="J45" s="50" t="s">
        <v>46</v>
      </c>
      <c r="K45"/>
      <c r="L45" s="205" t="s">
        <v>103</v>
      </c>
      <c r="M45"/>
      <c r="N45" s="159" t="s">
        <v>31</v>
      </c>
      <c r="O45" s="10"/>
      <c r="P45" s="159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4.5">
      <c r="A46" s="10"/>
      <c r="B46" s="50" t="s">
        <v>41</v>
      </c>
      <c r="C46" s="10"/>
      <c r="D46" s="50" t="s">
        <v>192</v>
      </c>
      <c r="E46" s="10"/>
      <c r="F46" s="50" t="s">
        <v>255</v>
      </c>
      <c r="G46" s="10"/>
      <c r="H46" s="50" t="s">
        <v>280</v>
      </c>
      <c r="I46" s="10"/>
      <c r="J46" s="50" t="s">
        <v>272</v>
      </c>
      <c r="K46"/>
      <c r="L46" s="159"/>
      <c r="M46"/>
      <c r="N46" s="159" t="s">
        <v>123</v>
      </c>
      <c r="O46" s="10"/>
      <c r="P46" s="159"/>
      <c r="Q46" s="76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4.5">
      <c r="A47" s="10"/>
      <c r="B47" s="50" t="s">
        <v>85</v>
      </c>
      <c r="C47" s="10"/>
      <c r="D47" s="50" t="s">
        <v>21</v>
      </c>
      <c r="E47" s="10"/>
      <c r="F47" s="50" t="s">
        <v>316</v>
      </c>
      <c r="G47" s="10"/>
      <c r="H47" s="50" t="s">
        <v>317</v>
      </c>
      <c r="I47" s="10"/>
      <c r="J47" s="50" t="s">
        <v>273</v>
      </c>
      <c r="K47"/>
      <c r="L47" s="118" t="s">
        <v>93</v>
      </c>
      <c r="M47"/>
      <c r="N47" s="118" t="s">
        <v>153</v>
      </c>
      <c r="O47" s="10"/>
      <c r="P47" s="118" t="s">
        <v>318</v>
      </c>
      <c r="Q47" s="76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.5">
      <c r="A48" s="10"/>
      <c r="B48" s="50" t="s">
        <v>17</v>
      </c>
      <c r="C48" s="10"/>
      <c r="D48" s="50" t="s">
        <v>319</v>
      </c>
      <c r="E48" s="10"/>
      <c r="F48" s="50" t="s">
        <v>320</v>
      </c>
      <c r="G48" s="10"/>
      <c r="H48" s="50" t="s">
        <v>321</v>
      </c>
      <c r="I48" s="10"/>
      <c r="J48" s="50" t="s">
        <v>277</v>
      </c>
      <c r="K48"/>
      <c r="L48" s="101" t="s">
        <v>61</v>
      </c>
      <c r="M48"/>
      <c r="N48" s="101" t="s">
        <v>61</v>
      </c>
      <c r="O48" s="10"/>
      <c r="P48" s="101" t="s">
        <v>61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4.5">
      <c r="A49" s="10"/>
      <c r="B49" s="50" t="s">
        <v>322</v>
      </c>
      <c r="C49" s="10"/>
      <c r="D49" s="50" t="s">
        <v>323</v>
      </c>
      <c r="E49" s="10"/>
      <c r="F49" s="50" t="s">
        <v>324</v>
      </c>
      <c r="G49" s="10"/>
      <c r="H49" s="50" t="s">
        <v>325</v>
      </c>
      <c r="I49" s="10"/>
      <c r="J49" s="50" t="s">
        <v>141</v>
      </c>
      <c r="K49"/>
      <c r="L49" s="162"/>
      <c r="M49"/>
      <c r="N49" s="10"/>
      <c r="O49" s="10"/>
      <c r="P49" s="162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4.5">
      <c r="A50" s="10"/>
      <c r="B50" s="50" t="s">
        <v>326</v>
      </c>
      <c r="C50" s="10"/>
      <c r="D50" s="50" t="s">
        <v>327</v>
      </c>
      <c r="E50" s="10"/>
      <c r="F50" s="50" t="s">
        <v>328</v>
      </c>
      <c r="G50" s="10"/>
      <c r="H50" s="50" t="s">
        <v>329</v>
      </c>
      <c r="I50" s="10"/>
      <c r="J50" s="50" t="s">
        <v>52</v>
      </c>
      <c r="K50"/>
      <c r="L50" s="162"/>
      <c r="M50"/>
      <c r="N50" s="162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4.5">
      <c r="A51" s="10"/>
      <c r="B51" s="50" t="s">
        <v>330</v>
      </c>
      <c r="C51" s="10"/>
      <c r="D51" s="50" t="s">
        <v>20</v>
      </c>
      <c r="E51" s="10"/>
      <c r="F51" s="50" t="s">
        <v>331</v>
      </c>
      <c r="G51" s="10"/>
      <c r="H51" s="50" t="s">
        <v>40</v>
      </c>
      <c r="I51" s="10"/>
      <c r="J51" s="50"/>
      <c r="K51"/>
      <c r="L51" s="162"/>
      <c r="M51"/>
      <c r="N51" s="162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4.5">
      <c r="A52" s="10"/>
      <c r="B52" s="126"/>
      <c r="C52" s="10"/>
      <c r="D52" s="50" t="s">
        <v>24</v>
      </c>
      <c r="E52" s="10"/>
      <c r="F52" s="18" t="s">
        <v>332</v>
      </c>
      <c r="G52" s="10"/>
      <c r="H52" s="126"/>
      <c r="I52" s="10"/>
      <c r="J52" s="127"/>
      <c r="K52"/>
      <c r="L52" s="162"/>
      <c r="M52"/>
      <c r="N52" s="10"/>
      <c r="O52" s="10"/>
      <c r="P52" s="162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.5">
      <c r="A53" s="10"/>
      <c r="B53" s="127"/>
      <c r="C53" s="10"/>
      <c r="D53" s="126"/>
      <c r="E53" s="10"/>
      <c r="F53" s="126"/>
      <c r="G53" s="10"/>
      <c r="H53" s="127"/>
      <c r="I53" s="10"/>
      <c r="J53" s="127"/>
      <c r="K53"/>
      <c r="L53" s="10"/>
      <c r="M53"/>
      <c r="N53" s="162"/>
      <c r="O53" s="10"/>
      <c r="P53" s="162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5">
      <c r="A54" s="10"/>
      <c r="B54" s="97" t="s">
        <v>333</v>
      </c>
      <c r="C54" s="10"/>
      <c r="D54" s="127"/>
      <c r="E54" s="10"/>
      <c r="F54" s="127"/>
      <c r="G54" s="10"/>
      <c r="H54" s="127"/>
      <c r="I54" s="10"/>
      <c r="J54" s="127"/>
      <c r="K54"/>
      <c r="L54" s="10"/>
      <c r="M54"/>
      <c r="N54" s="162"/>
      <c r="O54" s="10"/>
      <c r="P54" s="162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5">
      <c r="A55" s="10"/>
      <c r="B55" s="98" t="s">
        <v>61</v>
      </c>
      <c r="C55" s="10"/>
      <c r="D55" s="97" t="str">
        <f>D35&amp;" lag - aktivitetsserie"</f>
        <v>16 lag - aktivitetsserie</v>
      </c>
      <c r="E55" s="10"/>
      <c r="F55" s="97" t="str">
        <f>F35&amp;" lag - aktivitetsserie"</f>
        <v>16 lag - aktivitetsserie</v>
      </c>
      <c r="G55" s="10"/>
      <c r="H55" s="97" t="s">
        <v>334</v>
      </c>
      <c r="I55" s="10"/>
      <c r="J55" s="97" t="s">
        <v>63</v>
      </c>
      <c r="K55"/>
      <c r="L55" s="10"/>
      <c r="M55"/>
      <c r="N55" s="162"/>
      <c r="O55" s="10"/>
      <c r="P55" s="162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5">
      <c r="A56" s="10"/>
      <c r="B56" s="10"/>
      <c r="C56" s="10"/>
      <c r="D56" s="98" t="s">
        <v>61</v>
      </c>
      <c r="E56" s="10"/>
      <c r="F56" s="98" t="s">
        <v>61</v>
      </c>
      <c r="G56" s="10"/>
      <c r="H56" s="98" t="s">
        <v>61</v>
      </c>
      <c r="I56" s="10"/>
      <c r="J56" s="98" t="s">
        <v>61</v>
      </c>
      <c r="K56"/>
      <c r="L56" s="162"/>
      <c r="M56"/>
      <c r="N56" s="162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4.5">
      <c r="A57" s="10"/>
      <c r="B57" s="10"/>
      <c r="C57"/>
      <c r="D57" s="10"/>
      <c r="E57"/>
      <c r="F57" s="10"/>
      <c r="G57"/>
      <c r="H57" s="10"/>
      <c r="I57" s="10"/>
      <c r="J57" s="10"/>
      <c r="K57"/>
      <c r="L57" s="10"/>
      <c r="M57"/>
      <c r="N57" s="162"/>
      <c r="O57" s="10"/>
      <c r="P57" s="162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.5">
      <c r="A58" s="10"/>
      <c r="B58" s="10"/>
      <c r="C58"/>
      <c r="D58" s="10"/>
      <c r="E58"/>
      <c r="F58" s="10"/>
      <c r="G58"/>
      <c r="H58" s="10"/>
      <c r="I58" s="10"/>
      <c r="J58" s="10"/>
      <c r="K58"/>
      <c r="L58" s="162"/>
      <c r="M58"/>
      <c r="N58" s="162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4.5">
      <c r="A59" s="10"/>
      <c r="B59" s="10"/>
      <c r="C59"/>
      <c r="D59"/>
      <c r="E59"/>
      <c r="F59"/>
      <c r="G59"/>
      <c r="H59"/>
      <c r="I59" s="10"/>
      <c r="J59" s="10"/>
      <c r="K59"/>
      <c r="L59" s="10"/>
      <c r="M59"/>
      <c r="N59" s="162"/>
      <c r="O59" s="10"/>
      <c r="P59" s="162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5">
      <c r="A60" s="10"/>
      <c r="B60" s="10"/>
      <c r="C60" s="10"/>
      <c r="D60" s="26"/>
      <c r="E60"/>
      <c r="F60"/>
      <c r="G60"/>
      <c r="H60"/>
      <c r="I60" s="10"/>
      <c r="J60" s="10"/>
      <c r="K60"/>
      <c r="L60" s="10"/>
      <c r="M6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/>
      <c r="L61" s="10"/>
      <c r="M61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/>
      <c r="L62" s="10"/>
      <c r="M62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5">
      <c r="A63" s="10"/>
      <c r="B63" s="2"/>
      <c r="C63" s="2"/>
      <c r="D63" s="10"/>
      <c r="E63" s="10"/>
      <c r="F63" s="2"/>
      <c r="G63" s="2"/>
      <c r="H63" s="10"/>
      <c r="I63" s="10"/>
      <c r="J63" s="10"/>
      <c r="K63"/>
      <c r="L63"/>
      <c r="M63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s="86" customFormat="1" ht="21">
      <c r="B64" s="87" t="s">
        <v>335</v>
      </c>
      <c r="D64" s="87">
        <f>B66+D66+F66+H66+L66</f>
        <v>89</v>
      </c>
      <c r="E64" s="87" t="s">
        <v>6</v>
      </c>
      <c r="F64" s="89"/>
    </row>
    <row r="65" spans="1:26" ht="21">
      <c r="A65" s="10"/>
      <c r="B65" s="2"/>
      <c r="C65" s="2"/>
      <c r="D65" s="10"/>
      <c r="E65" s="10"/>
      <c r="F65" s="64" t="s">
        <v>65</v>
      </c>
      <c r="G65" s="2"/>
      <c r="H65" s="10"/>
      <c r="I65" s="10"/>
      <c r="J65" s="64" t="s">
        <v>66</v>
      </c>
      <c r="K65"/>
      <c r="L65" s="228"/>
      <c r="M65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5">
      <c r="A66" s="10"/>
      <c r="B66" s="26">
        <f>COUNTA(B68:B88)</f>
        <v>21</v>
      </c>
      <c r="C66" s="10"/>
      <c r="D66" s="26">
        <f>COUNTA(D68:D87)</f>
        <v>20</v>
      </c>
      <c r="E66" s="10"/>
      <c r="F66" s="26">
        <f>COUNTA(F68:F81)</f>
        <v>14</v>
      </c>
      <c r="G66" s="10"/>
      <c r="H66" s="26">
        <v>14</v>
      </c>
      <c r="I66" s="10"/>
      <c r="J66" s="26">
        <v>5</v>
      </c>
      <c r="K66"/>
      <c r="L66" s="26">
        <f>COUNTA(L68:L87)</f>
        <v>20</v>
      </c>
      <c r="M66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5">
      <c r="A67" s="10"/>
      <c r="B67" s="93" t="s">
        <v>336</v>
      </c>
      <c r="C67" s="10"/>
      <c r="D67" s="93" t="s">
        <v>337</v>
      </c>
      <c r="E67" s="10"/>
      <c r="F67" s="100" t="s">
        <v>338</v>
      </c>
      <c r="G67" s="10"/>
      <c r="H67" s="100" t="s">
        <v>339</v>
      </c>
      <c r="I67" s="10"/>
      <c r="J67" s="176" t="s">
        <v>340</v>
      </c>
      <c r="K67"/>
      <c r="L67" s="93" t="s">
        <v>341</v>
      </c>
      <c r="M67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5">
      <c r="A68" s="10"/>
      <c r="B68" s="50" t="s">
        <v>143</v>
      </c>
      <c r="C68" s="10"/>
      <c r="D68" s="50" t="s">
        <v>17</v>
      </c>
      <c r="E68" s="10"/>
      <c r="F68" s="179" t="s">
        <v>315</v>
      </c>
      <c r="G68" s="10"/>
      <c r="H68" s="50" t="s">
        <v>33</v>
      </c>
      <c r="I68" s="10"/>
      <c r="J68" s="50" t="s">
        <v>115</v>
      </c>
      <c r="K68"/>
      <c r="L68" s="159" t="s">
        <v>140</v>
      </c>
      <c r="M68" s="35"/>
      <c r="N68" s="35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4.5">
      <c r="A69" s="10"/>
      <c r="B69" s="50" t="s">
        <v>144</v>
      </c>
      <c r="C69" s="10"/>
      <c r="D69" s="50" t="s">
        <v>342</v>
      </c>
      <c r="E69" s="10"/>
      <c r="F69" s="179" t="s">
        <v>343</v>
      </c>
      <c r="G69" s="10"/>
      <c r="H69" s="50" t="s">
        <v>231</v>
      </c>
      <c r="I69" s="10"/>
      <c r="J69" s="50" t="s">
        <v>240</v>
      </c>
      <c r="K69"/>
      <c r="L69" s="159" t="s">
        <v>344</v>
      </c>
      <c r="M69" s="35"/>
      <c r="N69" s="35"/>
      <c r="O69" s="12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4.5">
      <c r="A70" s="10"/>
      <c r="B70" s="50" t="s">
        <v>141</v>
      </c>
      <c r="C70" s="10"/>
      <c r="D70" s="50" t="s">
        <v>314</v>
      </c>
      <c r="E70" s="10"/>
      <c r="F70" s="179" t="s">
        <v>73</v>
      </c>
      <c r="G70" s="10"/>
      <c r="H70" s="50" t="s">
        <v>345</v>
      </c>
      <c r="I70" s="10"/>
      <c r="J70" s="50" t="s">
        <v>32</v>
      </c>
      <c r="K70"/>
      <c r="L70" s="159" t="s">
        <v>75</v>
      </c>
      <c r="M70" s="35"/>
      <c r="N70" s="35"/>
      <c r="O70" s="10"/>
      <c r="P70" s="10"/>
      <c r="Q70" s="22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4.5">
      <c r="A71" s="10"/>
      <c r="B71" s="50" t="s">
        <v>52</v>
      </c>
      <c r="C71" s="10"/>
      <c r="D71" s="50" t="s">
        <v>346</v>
      </c>
      <c r="E71" s="10"/>
      <c r="F71" s="179" t="s">
        <v>347</v>
      </c>
      <c r="G71" s="10"/>
      <c r="H71" s="50" t="s">
        <v>348</v>
      </c>
      <c r="I71" s="10"/>
      <c r="J71" s="50" t="s">
        <v>90</v>
      </c>
      <c r="K71"/>
      <c r="L71" s="159" t="s">
        <v>111</v>
      </c>
      <c r="M71" s="35"/>
      <c r="N71" s="35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5">
      <c r="A72" s="10"/>
      <c r="B72" s="50" t="s">
        <v>281</v>
      </c>
      <c r="C72" s="10"/>
      <c r="D72" s="50" t="s">
        <v>299</v>
      </c>
      <c r="E72" s="10"/>
      <c r="F72" s="50" t="s">
        <v>30</v>
      </c>
      <c r="G72" s="10"/>
      <c r="H72" s="50" t="s">
        <v>313</v>
      </c>
      <c r="I72" s="10"/>
      <c r="J72" s="50" t="s">
        <v>81</v>
      </c>
      <c r="K72"/>
      <c r="L72" s="159" t="s">
        <v>142</v>
      </c>
      <c r="M72" s="35"/>
      <c r="N72" s="35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4.5">
      <c r="A73" s="10"/>
      <c r="B73" s="50" t="s">
        <v>50</v>
      </c>
      <c r="C73" s="10"/>
      <c r="D73" s="50" t="s">
        <v>349</v>
      </c>
      <c r="E73" s="10"/>
      <c r="F73" s="50" t="s">
        <v>350</v>
      </c>
      <c r="G73" s="10"/>
      <c r="H73" s="50" t="s">
        <v>85</v>
      </c>
      <c r="I73" s="10"/>
      <c r="J73" s="161" t="s">
        <v>318</v>
      </c>
      <c r="K73"/>
      <c r="L73" s="159" t="s">
        <v>116</v>
      </c>
      <c r="M73" s="35"/>
      <c r="N73" s="35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4.5">
      <c r="A74" s="10"/>
      <c r="B74" s="50" t="s">
        <v>54</v>
      </c>
      <c r="C74" s="10"/>
      <c r="D74" s="50" t="s">
        <v>351</v>
      </c>
      <c r="E74" s="10"/>
      <c r="F74" s="50" t="s">
        <v>273</v>
      </c>
      <c r="G74" s="10"/>
      <c r="H74" s="50" t="s">
        <v>41</v>
      </c>
      <c r="I74" s="10"/>
      <c r="J74" s="161" t="s">
        <v>61</v>
      </c>
      <c r="K74"/>
      <c r="L74" s="159" t="s">
        <v>19</v>
      </c>
      <c r="M74" s="35"/>
      <c r="N74" s="35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4.5">
      <c r="A75" s="10"/>
      <c r="B75" s="50" t="s">
        <v>249</v>
      </c>
      <c r="C75" s="10"/>
      <c r="D75" s="50" t="s">
        <v>98</v>
      </c>
      <c r="E75" s="10"/>
      <c r="F75" s="50" t="s">
        <v>280</v>
      </c>
      <c r="G75" s="10"/>
      <c r="H75" s="50" t="s">
        <v>147</v>
      </c>
      <c r="I75" s="10"/>
      <c r="J75" s="10"/>
      <c r="K75"/>
      <c r="L75" s="159" t="s">
        <v>15</v>
      </c>
      <c r="M75" s="35"/>
      <c r="N75" s="35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5">
      <c r="A76" s="10"/>
      <c r="B76" s="50" t="s">
        <v>60</v>
      </c>
      <c r="C76" s="10"/>
      <c r="D76" s="50" t="s">
        <v>21</v>
      </c>
      <c r="E76" s="10"/>
      <c r="F76" s="50" t="s">
        <v>301</v>
      </c>
      <c r="G76" s="10"/>
      <c r="H76" s="50" t="s">
        <v>352</v>
      </c>
      <c r="I76" s="10"/>
      <c r="J76" s="10"/>
      <c r="K76"/>
      <c r="L76" s="159" t="s">
        <v>145</v>
      </c>
      <c r="M76" s="35"/>
      <c r="N76" s="35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5">
      <c r="A77" s="10"/>
      <c r="B77" s="50" t="s">
        <v>62</v>
      </c>
      <c r="C77" s="10"/>
      <c r="D77" s="50" t="s">
        <v>353</v>
      </c>
      <c r="E77" s="10"/>
      <c r="F77" s="50" t="s">
        <v>92</v>
      </c>
      <c r="G77" s="10"/>
      <c r="H77" s="50" t="s">
        <v>28</v>
      </c>
      <c r="I77" s="10"/>
      <c r="J77" s="10"/>
      <c r="K77"/>
      <c r="L77" s="159" t="s">
        <v>87</v>
      </c>
      <c r="M77" s="35"/>
      <c r="N77" s="35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5">
      <c r="A78" s="10"/>
      <c r="B78" s="50" t="s">
        <v>42</v>
      </c>
      <c r="C78" s="10"/>
      <c r="D78" s="50" t="s">
        <v>82</v>
      </c>
      <c r="E78" s="10"/>
      <c r="F78" s="50" t="s">
        <v>354</v>
      </c>
      <c r="G78" s="10"/>
      <c r="H78" s="50" t="s">
        <v>355</v>
      </c>
      <c r="I78" s="10"/>
      <c r="J78" s="10"/>
      <c r="K78"/>
      <c r="L78" s="159" t="s">
        <v>254</v>
      </c>
      <c r="M78" s="35"/>
      <c r="N78" s="35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5">
      <c r="A79" s="10"/>
      <c r="B79" s="50" t="s">
        <v>46</v>
      </c>
      <c r="C79" s="10"/>
      <c r="D79" s="50" t="s">
        <v>24</v>
      </c>
      <c r="E79" s="10"/>
      <c r="F79" s="50" t="s">
        <v>229</v>
      </c>
      <c r="G79" s="10"/>
      <c r="H79" s="50" t="s">
        <v>356</v>
      </c>
      <c r="I79" s="10"/>
      <c r="J79" s="10"/>
      <c r="K79"/>
      <c r="L79" s="159" t="s">
        <v>27</v>
      </c>
      <c r="M79" s="35"/>
      <c r="N79" s="35"/>
      <c r="O79" s="10"/>
      <c r="P79" s="10"/>
      <c r="Q79" s="22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5">
      <c r="A80" s="10"/>
      <c r="B80" s="50" t="s">
        <v>272</v>
      </c>
      <c r="C80" s="10"/>
      <c r="D80" s="50" t="s">
        <v>251</v>
      </c>
      <c r="E80" s="10"/>
      <c r="F80" s="50" t="s">
        <v>357</v>
      </c>
      <c r="G80" s="10"/>
      <c r="H80" s="50" t="s">
        <v>358</v>
      </c>
      <c r="I80" s="10"/>
      <c r="J80" s="10"/>
      <c r="K80"/>
      <c r="L80" s="159" t="s">
        <v>359</v>
      </c>
      <c r="M80" s="35"/>
      <c r="N80" s="35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5">
      <c r="A81" s="10"/>
      <c r="B81" s="50" t="s">
        <v>360</v>
      </c>
      <c r="C81" s="10"/>
      <c r="D81" s="50" t="s">
        <v>361</v>
      </c>
      <c r="E81" s="10"/>
      <c r="F81" s="171" t="s">
        <v>120</v>
      </c>
      <c r="G81" s="10"/>
      <c r="H81" s="50" t="s">
        <v>362</v>
      </c>
      <c r="I81" s="10"/>
      <c r="J81" s="10"/>
      <c r="K81"/>
      <c r="L81" s="159" t="s">
        <v>31</v>
      </c>
      <c r="M81" s="35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4.5">
      <c r="A82" s="10"/>
      <c r="B82" s="50" t="s">
        <v>36</v>
      </c>
      <c r="C82" s="10"/>
      <c r="D82" s="50" t="s">
        <v>274</v>
      </c>
      <c r="E82" s="10"/>
      <c r="F82" s="102" t="s">
        <v>363</v>
      </c>
      <c r="G82" s="10"/>
      <c r="H82" s="102" t="s">
        <v>364</v>
      </c>
      <c r="I82" s="10"/>
      <c r="J82" s="10"/>
      <c r="K82"/>
      <c r="L82" s="159" t="s">
        <v>95</v>
      </c>
      <c r="M82" s="35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5">
      <c r="A83" s="10"/>
      <c r="B83" s="50" t="s">
        <v>40</v>
      </c>
      <c r="C83" s="10"/>
      <c r="D83" s="50" t="s">
        <v>80</v>
      </c>
      <c r="E83" s="10"/>
      <c r="F83" s="103" t="s">
        <v>61</v>
      </c>
      <c r="G83" s="10"/>
      <c r="H83" s="103" t="s">
        <v>61</v>
      </c>
      <c r="I83" s="10"/>
      <c r="J83" s="10"/>
      <c r="K83"/>
      <c r="L83" s="159" t="s">
        <v>125</v>
      </c>
      <c r="M83" s="35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5">
      <c r="A84" s="10"/>
      <c r="B84" s="50" t="s">
        <v>79</v>
      </c>
      <c r="C84" s="10"/>
      <c r="D84" s="50" t="s">
        <v>41</v>
      </c>
      <c r="E84" s="10"/>
      <c r="F84" s="10"/>
      <c r="G84" s="10"/>
      <c r="H84" s="10"/>
      <c r="I84" s="10"/>
      <c r="J84" s="10"/>
      <c r="K84"/>
      <c r="L84" s="159" t="s">
        <v>99</v>
      </c>
      <c r="M84" s="35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5">
      <c r="A85" s="10"/>
      <c r="B85" s="50" t="s">
        <v>16</v>
      </c>
      <c r="C85" s="10"/>
      <c r="D85" s="50" t="s">
        <v>126</v>
      </c>
      <c r="E85" s="10"/>
      <c r="F85" s="10"/>
      <c r="G85" s="10"/>
      <c r="H85" s="10"/>
      <c r="I85" s="10"/>
      <c r="J85" s="10"/>
      <c r="K85"/>
      <c r="L85" s="159" t="s">
        <v>308</v>
      </c>
      <c r="M85" s="35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5">
      <c r="A86" s="10"/>
      <c r="B86" s="50" t="s">
        <v>255</v>
      </c>
      <c r="C86" s="10"/>
      <c r="D86" s="50" t="s">
        <v>365</v>
      </c>
      <c r="E86" s="10"/>
      <c r="F86" s="10"/>
      <c r="G86" s="10"/>
      <c r="H86" s="10"/>
      <c r="I86" s="10"/>
      <c r="J86" s="10"/>
      <c r="K86"/>
      <c r="L86" s="159" t="s">
        <v>366</v>
      </c>
      <c r="M86" s="35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5">
      <c r="A87" s="10"/>
      <c r="B87" s="50" t="s">
        <v>316</v>
      </c>
      <c r="C87" s="10"/>
      <c r="D87" s="50" t="s">
        <v>367</v>
      </c>
      <c r="E87" s="10"/>
      <c r="F87" s="10"/>
      <c r="G87" s="10"/>
      <c r="H87" s="10"/>
      <c r="I87" s="10"/>
      <c r="J87" s="10"/>
      <c r="K87"/>
      <c r="L87" s="159" t="s">
        <v>131</v>
      </c>
      <c r="M87" s="35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5">
      <c r="A88" s="10"/>
      <c r="B88" s="50" t="s">
        <v>368</v>
      </c>
      <c r="C88" s="10"/>
      <c r="D88" s="97" t="str">
        <f>D66&amp;" lag - aktivitetsserie"</f>
        <v>20 lag - aktivitetsserie</v>
      </c>
      <c r="E88" s="10"/>
      <c r="F88" s="10"/>
      <c r="G88" s="10"/>
      <c r="H88" s="10"/>
      <c r="I88" s="10"/>
      <c r="J88" s="10"/>
      <c r="K88"/>
      <c r="L88" s="124"/>
      <c r="M88" s="35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5">
      <c r="A89" s="10"/>
      <c r="B89" s="97" t="str">
        <f>B66&amp;" lag - aktivitetsserie"</f>
        <v>21 lag - aktivitetsserie</v>
      </c>
      <c r="C89" s="10"/>
      <c r="D89" s="98" t="s">
        <v>61</v>
      </c>
      <c r="E89" s="10"/>
      <c r="F89" s="10"/>
      <c r="G89" s="10"/>
      <c r="H89" s="10"/>
      <c r="I89" s="10"/>
      <c r="J89" s="10"/>
      <c r="K89"/>
      <c r="L89" s="97" t="str">
        <f>L66&amp;" lag - aktivitetsserie"</f>
        <v>20 lag - aktivitetsserie</v>
      </c>
      <c r="M89" s="35"/>
      <c r="N89" s="35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5">
      <c r="A90" s="10"/>
      <c r="B90" s="98" t="s">
        <v>61</v>
      </c>
      <c r="C90" s="10"/>
      <c r="D90" s="10"/>
      <c r="E90" s="10"/>
      <c r="F90" s="10"/>
      <c r="G90" s="10"/>
      <c r="H90" s="10"/>
      <c r="I90" s="10"/>
      <c r="J90" s="10"/>
      <c r="K90"/>
      <c r="L90" s="101" t="s">
        <v>369</v>
      </c>
      <c r="M90" s="35"/>
      <c r="N90" s="35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/>
      <c r="L91" s="10"/>
      <c r="M91" s="35"/>
      <c r="N91" s="35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/>
      <c r="L92" s="10"/>
      <c r="M92" s="35"/>
      <c r="N92" s="35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/>
      <c r="L93" s="10"/>
      <c r="M93" s="35"/>
      <c r="N93" s="35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/>
      <c r="L94" s="10"/>
      <c r="M94" s="35"/>
      <c r="N94" s="35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/>
      <c r="L95" s="10"/>
      <c r="M95" s="35"/>
      <c r="N95" s="35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35"/>
      <c r="N96" s="35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s="88" customFormat="1" ht="21">
      <c r="B97" s="87" t="s">
        <v>370</v>
      </c>
      <c r="C97" s="87"/>
      <c r="D97" s="87">
        <f>B99+D99+F99+H99+L99</f>
        <v>87</v>
      </c>
      <c r="E97" s="87" t="s">
        <v>6</v>
      </c>
      <c r="F97" s="87"/>
      <c r="M97" s="35"/>
      <c r="N97" s="35"/>
    </row>
    <row r="98" spans="1:26" ht="18.5">
      <c r="A98" s="10"/>
      <c r="B98" s="10"/>
      <c r="C98" s="10"/>
      <c r="D98" s="10"/>
      <c r="E98" s="10"/>
      <c r="F98" s="64" t="s">
        <v>65</v>
      </c>
      <c r="G98" s="10"/>
      <c r="H98" s="10"/>
      <c r="I98" s="10"/>
      <c r="J98" s="64" t="s">
        <v>66</v>
      </c>
      <c r="K98" s="10"/>
      <c r="L98" s="64"/>
      <c r="M98" s="35"/>
      <c r="N98" s="35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5">
      <c r="A99" s="10"/>
      <c r="B99" s="26">
        <f>COUNTA(B101:B116)</f>
        <v>16</v>
      </c>
      <c r="C99" s="10"/>
      <c r="D99" s="26">
        <f>COUNTA(D101:D116)</f>
        <v>16</v>
      </c>
      <c r="E99" s="10"/>
      <c r="F99" s="26">
        <f>COUNTA(F101:F116)</f>
        <v>16</v>
      </c>
      <c r="G99" s="10"/>
      <c r="H99" s="26">
        <f>COUNTA(H101:H118)</f>
        <v>18</v>
      </c>
      <c r="I99" s="10"/>
      <c r="J99" s="26">
        <v>5</v>
      </c>
      <c r="K99" s="10"/>
      <c r="L99" s="26">
        <f>COUNTA(L101:L121)</f>
        <v>21</v>
      </c>
      <c r="M99" s="35"/>
      <c r="N99" s="35"/>
      <c r="O99" s="10"/>
      <c r="P99" s="5"/>
      <c r="Q99" s="10"/>
      <c r="R99" s="5"/>
      <c r="S99" s="10"/>
      <c r="T99" s="10"/>
      <c r="U99" s="10"/>
      <c r="V99" s="10"/>
      <c r="W99" s="10"/>
      <c r="X99" s="10"/>
      <c r="Y99" s="10"/>
      <c r="Z99" s="10"/>
    </row>
    <row r="100" spans="1:26" ht="14.5">
      <c r="A100" s="10"/>
      <c r="B100" s="97" t="s">
        <v>371</v>
      </c>
      <c r="C100" s="10"/>
      <c r="D100" s="97" t="s">
        <v>372</v>
      </c>
      <c r="E100" s="10"/>
      <c r="F100" s="102" t="s">
        <v>373</v>
      </c>
      <c r="G100" s="10"/>
      <c r="H100" s="102" t="s">
        <v>374</v>
      </c>
      <c r="I100" s="10"/>
      <c r="J100" s="176" t="s">
        <v>375</v>
      </c>
      <c r="K100" s="10"/>
      <c r="L100" s="97" t="s">
        <v>376</v>
      </c>
      <c r="M100" s="35"/>
      <c r="N100" s="35"/>
      <c r="O100" s="10"/>
      <c r="P100" s="131"/>
      <c r="Q100" s="10"/>
      <c r="R100" s="131"/>
      <c r="S100" s="10"/>
      <c r="T100" s="10"/>
      <c r="U100" s="10"/>
      <c r="V100" s="10"/>
      <c r="W100" s="10"/>
      <c r="X100" s="10"/>
      <c r="Y100" s="10"/>
      <c r="Z100" s="10"/>
    </row>
    <row r="101" spans="1:26" ht="14.5">
      <c r="A101" s="10"/>
      <c r="B101" s="50" t="s">
        <v>301</v>
      </c>
      <c r="C101"/>
      <c r="D101" s="50" t="s">
        <v>213</v>
      </c>
      <c r="E101" s="10"/>
      <c r="F101" s="50" t="s">
        <v>28</v>
      </c>
      <c r="G101" s="10"/>
      <c r="H101" s="50" t="s">
        <v>21</v>
      </c>
      <c r="I101" s="10"/>
      <c r="J101" s="50" t="s">
        <v>357</v>
      </c>
      <c r="K101" s="10"/>
      <c r="L101" s="159" t="s">
        <v>140</v>
      </c>
      <c r="M101" s="35"/>
      <c r="N101" s="35"/>
      <c r="O101" s="10"/>
      <c r="P101" s="162"/>
      <c r="Q101" s="10"/>
      <c r="R101" s="162"/>
      <c r="S101" s="10"/>
      <c r="T101" s="10"/>
      <c r="U101" s="10"/>
      <c r="V101" s="10"/>
      <c r="W101" s="10"/>
      <c r="X101" s="10"/>
      <c r="Y101" s="10"/>
      <c r="Z101" s="10"/>
    </row>
    <row r="102" spans="1:26" ht="14.5">
      <c r="A102" s="10"/>
      <c r="B102" s="50" t="s">
        <v>74</v>
      </c>
      <c r="C102"/>
      <c r="D102" s="50" t="s">
        <v>82</v>
      </c>
      <c r="E102" s="10"/>
      <c r="F102" s="50" t="s">
        <v>32</v>
      </c>
      <c r="G102" s="10"/>
      <c r="H102" s="50" t="s">
        <v>24</v>
      </c>
      <c r="I102" s="10"/>
      <c r="J102" s="50" t="s">
        <v>58</v>
      </c>
      <c r="K102" s="10"/>
      <c r="L102" s="159" t="s">
        <v>142</v>
      </c>
      <c r="M102" s="35"/>
      <c r="N102" s="35"/>
      <c r="O102" s="10"/>
      <c r="P102" s="162"/>
      <c r="Q102" s="22"/>
      <c r="R102" s="162"/>
      <c r="S102" s="10"/>
      <c r="T102" s="10"/>
      <c r="U102" s="10"/>
      <c r="V102" s="10"/>
      <c r="W102" s="10"/>
      <c r="X102" s="10"/>
      <c r="Y102" s="10"/>
      <c r="Z102" s="10"/>
    </row>
    <row r="103" spans="1:26" ht="14.5">
      <c r="A103" s="10"/>
      <c r="B103" s="50" t="s">
        <v>22</v>
      </c>
      <c r="C103"/>
      <c r="D103" s="50" t="s">
        <v>377</v>
      </c>
      <c r="E103" s="10"/>
      <c r="F103" s="50" t="s">
        <v>77</v>
      </c>
      <c r="G103" s="10"/>
      <c r="H103" s="50" t="s">
        <v>251</v>
      </c>
      <c r="I103" s="10"/>
      <c r="J103" s="50" t="s">
        <v>331</v>
      </c>
      <c r="K103" s="10"/>
      <c r="L103" s="159" t="s">
        <v>116</v>
      </c>
      <c r="M103" s="35"/>
      <c r="N103" s="35"/>
      <c r="O103" s="10"/>
      <c r="P103" s="162"/>
      <c r="Q103" s="22"/>
      <c r="R103" s="162"/>
      <c r="S103" s="10"/>
      <c r="T103" s="10"/>
      <c r="U103" s="10"/>
      <c r="V103" s="10"/>
      <c r="W103" s="10"/>
      <c r="X103" s="10"/>
      <c r="Y103" s="10"/>
      <c r="Z103" s="10"/>
    </row>
    <row r="104" spans="1:26" ht="14.5">
      <c r="A104" s="10"/>
      <c r="B104" s="50" t="s">
        <v>17</v>
      </c>
      <c r="C104"/>
      <c r="D104" s="50" t="s">
        <v>60</v>
      </c>
      <c r="E104" s="10"/>
      <c r="F104" s="50" t="s">
        <v>57</v>
      </c>
      <c r="G104" s="10"/>
      <c r="H104" s="50" t="s">
        <v>274</v>
      </c>
      <c r="I104" s="10"/>
      <c r="J104" s="50" t="s">
        <v>315</v>
      </c>
      <c r="K104" s="10"/>
      <c r="L104" s="159" t="s">
        <v>378</v>
      </c>
      <c r="M104" s="35"/>
      <c r="N104" s="35"/>
      <c r="O104" s="10"/>
      <c r="P104" s="162"/>
      <c r="Q104" s="22"/>
      <c r="R104" s="162"/>
      <c r="S104" s="10"/>
      <c r="T104" s="10"/>
      <c r="U104" s="10"/>
      <c r="V104" s="10"/>
      <c r="W104" s="10"/>
      <c r="X104" s="10"/>
      <c r="Y104" s="10"/>
      <c r="Z104" s="10"/>
    </row>
    <row r="105" spans="1:26" ht="14.5">
      <c r="A105" s="10"/>
      <c r="B105" s="50" t="s">
        <v>353</v>
      </c>
      <c r="C105"/>
      <c r="D105" s="50" t="s">
        <v>62</v>
      </c>
      <c r="E105" s="10"/>
      <c r="F105" s="50" t="s">
        <v>299</v>
      </c>
      <c r="G105" s="10"/>
      <c r="H105" s="50" t="s">
        <v>98</v>
      </c>
      <c r="I105" s="10"/>
      <c r="J105" s="50" t="s">
        <v>81</v>
      </c>
      <c r="K105" s="10"/>
      <c r="L105" s="159" t="s">
        <v>379</v>
      </c>
      <c r="M105" s="35"/>
      <c r="N105" s="35"/>
      <c r="O105" s="10"/>
      <c r="P105" s="162"/>
      <c r="Q105" s="10"/>
      <c r="R105" s="162"/>
      <c r="S105" s="10"/>
      <c r="T105" s="10"/>
      <c r="U105" s="10"/>
      <c r="V105" s="10"/>
      <c r="W105" s="10"/>
      <c r="X105" s="10"/>
      <c r="Y105" s="10"/>
      <c r="Z105" s="10"/>
    </row>
    <row r="106" spans="1:26" ht="14.5">
      <c r="A106" s="10"/>
      <c r="B106" s="50" t="s">
        <v>143</v>
      </c>
      <c r="C106"/>
      <c r="D106" s="50" t="s">
        <v>42</v>
      </c>
      <c r="E106" s="10"/>
      <c r="F106" s="50" t="s">
        <v>115</v>
      </c>
      <c r="G106" s="10"/>
      <c r="H106" s="50" t="s">
        <v>100</v>
      </c>
      <c r="I106" s="10"/>
      <c r="J106" s="161" t="s">
        <v>318</v>
      </c>
      <c r="K106" s="10"/>
      <c r="L106" s="159" t="s">
        <v>19</v>
      </c>
      <c r="M106" s="35"/>
      <c r="N106" s="35"/>
      <c r="O106" s="10"/>
      <c r="P106" s="162"/>
      <c r="Q106" s="10"/>
      <c r="R106" s="162"/>
      <c r="S106" s="10"/>
      <c r="T106" s="10"/>
      <c r="U106" s="10"/>
      <c r="V106" s="10"/>
      <c r="W106" s="10"/>
      <c r="X106" s="10"/>
      <c r="Y106" s="10"/>
      <c r="Z106" s="10"/>
    </row>
    <row r="107" spans="1:26" ht="14.5">
      <c r="A107" s="10"/>
      <c r="B107" s="50" t="s">
        <v>144</v>
      </c>
      <c r="C107"/>
      <c r="D107" s="50" t="s">
        <v>331</v>
      </c>
      <c r="E107" s="10"/>
      <c r="F107" s="50" t="s">
        <v>182</v>
      </c>
      <c r="G107" s="10"/>
      <c r="H107" s="50" t="s">
        <v>380</v>
      </c>
      <c r="I107" s="10"/>
      <c r="J107" s="161" t="s">
        <v>61</v>
      </c>
      <c r="K107" s="10"/>
      <c r="L107" s="159" t="s">
        <v>303</v>
      </c>
      <c r="M107" s="35"/>
      <c r="N107" s="35"/>
      <c r="O107" s="10"/>
      <c r="P107" s="162"/>
      <c r="Q107" s="10"/>
      <c r="R107" s="162"/>
      <c r="S107" s="10"/>
      <c r="T107" s="10"/>
      <c r="U107" s="10"/>
      <c r="V107" s="10"/>
      <c r="W107" s="10"/>
      <c r="X107" s="10"/>
      <c r="Y107" s="10"/>
      <c r="Z107" s="10"/>
    </row>
    <row r="108" spans="1:26" ht="14.5">
      <c r="A108" s="10"/>
      <c r="B108" s="50" t="s">
        <v>183</v>
      </c>
      <c r="C108" s="15"/>
      <c r="D108" s="50" t="s">
        <v>113</v>
      </c>
      <c r="E108" s="10"/>
      <c r="F108" s="50" t="s">
        <v>91</v>
      </c>
      <c r="G108" s="10"/>
      <c r="H108" s="50" t="s">
        <v>280</v>
      </c>
      <c r="I108" s="10"/>
      <c r="J108" s="10"/>
      <c r="K108" s="10"/>
      <c r="L108" s="159" t="s">
        <v>15</v>
      </c>
      <c r="M108" s="10"/>
      <c r="N108" s="131"/>
      <c r="O108" s="10"/>
      <c r="P108" s="131"/>
      <c r="Q108" s="10"/>
      <c r="R108" s="162"/>
      <c r="S108" s="10"/>
      <c r="T108" s="10"/>
      <c r="U108" s="10"/>
      <c r="V108" s="10"/>
      <c r="W108" s="10"/>
      <c r="X108" s="10"/>
      <c r="Y108" s="10"/>
      <c r="Z108" s="10"/>
    </row>
    <row r="109" spans="1:26" ht="14.5">
      <c r="A109" s="10"/>
      <c r="B109" s="50" t="s">
        <v>141</v>
      </c>
      <c r="C109"/>
      <c r="D109" s="50" t="s">
        <v>46</v>
      </c>
      <c r="E109" s="10"/>
      <c r="F109" s="50" t="s">
        <v>30</v>
      </c>
      <c r="G109" s="10"/>
      <c r="H109" s="50" t="s">
        <v>92</v>
      </c>
      <c r="I109" s="10"/>
      <c r="J109" s="10"/>
      <c r="K109" s="10"/>
      <c r="L109" s="159" t="s">
        <v>145</v>
      </c>
      <c r="M109" s="10"/>
      <c r="N109" s="131"/>
      <c r="O109" s="10"/>
      <c r="P109" s="131"/>
      <c r="Q109" s="10"/>
      <c r="R109" s="131"/>
      <c r="S109" s="10"/>
      <c r="T109" s="10"/>
      <c r="U109" s="10"/>
      <c r="V109" s="10"/>
      <c r="W109" s="10"/>
      <c r="X109" s="10"/>
      <c r="Y109" s="10"/>
      <c r="Z109" s="10"/>
    </row>
    <row r="110" spans="1:26" ht="14.5">
      <c r="A110" s="10"/>
      <c r="B110" s="50" t="s">
        <v>52</v>
      </c>
      <c r="C110"/>
      <c r="D110" s="50" t="s">
        <v>126</v>
      </c>
      <c r="E110" s="10"/>
      <c r="F110" s="50" t="s">
        <v>16</v>
      </c>
      <c r="G110" s="10"/>
      <c r="H110" s="50" t="s">
        <v>272</v>
      </c>
      <c r="I110" s="10"/>
      <c r="J110" s="10"/>
      <c r="K110" s="10"/>
      <c r="L110" s="159" t="s">
        <v>245</v>
      </c>
      <c r="M110" s="10"/>
      <c r="N110" s="10"/>
      <c r="O110" s="10"/>
      <c r="P110" s="162"/>
      <c r="Q110" s="10"/>
      <c r="R110" s="131"/>
      <c r="S110" s="10"/>
      <c r="T110" s="10"/>
      <c r="U110" s="10"/>
      <c r="V110" s="10"/>
      <c r="W110" s="10"/>
      <c r="X110" s="10"/>
      <c r="Y110" s="10"/>
      <c r="Z110" s="10"/>
    </row>
    <row r="111" spans="1:26" ht="14.5">
      <c r="A111" s="10"/>
      <c r="B111" s="50" t="s">
        <v>79</v>
      </c>
      <c r="C111"/>
      <c r="D111" s="50" t="s">
        <v>36</v>
      </c>
      <c r="E111" s="10"/>
      <c r="F111" s="50" t="s">
        <v>284</v>
      </c>
      <c r="G111" s="10"/>
      <c r="H111" s="50" t="s">
        <v>381</v>
      </c>
      <c r="I111" s="10"/>
      <c r="J111" s="10"/>
      <c r="K111" s="10"/>
      <c r="L111" s="159" t="s">
        <v>248</v>
      </c>
      <c r="M111" s="10"/>
      <c r="N111" s="10"/>
      <c r="O111" s="10"/>
      <c r="P111" s="162"/>
      <c r="Q111" s="10"/>
      <c r="R111" s="162"/>
      <c r="S111" s="10"/>
      <c r="T111" s="10"/>
      <c r="U111" s="10"/>
      <c r="V111" s="10"/>
      <c r="W111" s="10"/>
      <c r="X111" s="10"/>
      <c r="Y111" s="10"/>
      <c r="Z111" s="10"/>
    </row>
    <row r="112" spans="1:26" ht="14.5">
      <c r="A112" s="10"/>
      <c r="B112" s="50" t="s">
        <v>96</v>
      </c>
      <c r="C112"/>
      <c r="D112" s="50" t="s">
        <v>40</v>
      </c>
      <c r="E112" s="10"/>
      <c r="F112" s="50" t="s">
        <v>54</v>
      </c>
      <c r="G112" s="10"/>
      <c r="H112" s="171" t="s">
        <v>382</v>
      </c>
      <c r="I112" s="10"/>
      <c r="J112" s="10"/>
      <c r="K112" s="10"/>
      <c r="L112" s="159" t="s">
        <v>87</v>
      </c>
      <c r="M112" s="10"/>
      <c r="N112" s="10"/>
      <c r="O112" s="10"/>
      <c r="P112" s="162"/>
      <c r="Q112" s="10"/>
      <c r="R112" s="162"/>
      <c r="S112" s="10"/>
      <c r="T112" s="10"/>
      <c r="U112" s="10"/>
      <c r="V112" s="10"/>
      <c r="W112" s="10"/>
      <c r="X112" s="10"/>
      <c r="Y112" s="10"/>
      <c r="Z112" s="10"/>
    </row>
    <row r="113" spans="1:26" ht="14.5">
      <c r="A113" s="10"/>
      <c r="B113" s="50" t="s">
        <v>242</v>
      </c>
      <c r="C113"/>
      <c r="D113" s="50" t="s">
        <v>383</v>
      </c>
      <c r="E113" s="10"/>
      <c r="F113" s="50" t="s">
        <v>277</v>
      </c>
      <c r="G113" s="10"/>
      <c r="H113" s="179" t="s">
        <v>73</v>
      </c>
      <c r="I113" s="10"/>
      <c r="J113" s="10"/>
      <c r="K113" s="10"/>
      <c r="L113" s="159" t="s">
        <v>254</v>
      </c>
      <c r="M113" s="10"/>
      <c r="N113" s="10"/>
      <c r="O113" s="10"/>
      <c r="P113" s="162"/>
      <c r="Q113" s="10"/>
      <c r="R113" s="162"/>
      <c r="S113" s="10"/>
      <c r="T113" s="10"/>
      <c r="U113" s="10"/>
      <c r="V113" s="10"/>
      <c r="W113" s="10"/>
      <c r="X113" s="10"/>
      <c r="Y113" s="10"/>
      <c r="Z113" s="10"/>
    </row>
    <row r="114" spans="1:26" ht="14.5">
      <c r="A114" s="10"/>
      <c r="B114" s="50" t="s">
        <v>249</v>
      </c>
      <c r="C114"/>
      <c r="D114" s="50" t="s">
        <v>88</v>
      </c>
      <c r="E114" s="10"/>
      <c r="F114" s="50" t="s">
        <v>384</v>
      </c>
      <c r="G114" s="10"/>
      <c r="H114" s="179" t="s">
        <v>18</v>
      </c>
      <c r="I114" s="10"/>
      <c r="J114" s="10"/>
      <c r="K114" s="10"/>
      <c r="L114" s="159" t="s">
        <v>31</v>
      </c>
      <c r="M114" s="10"/>
      <c r="N114" s="10"/>
      <c r="O114" s="10"/>
      <c r="P114" s="162"/>
      <c r="Q114" s="10"/>
      <c r="R114" s="162"/>
      <c r="S114" s="10"/>
      <c r="T114" s="10"/>
      <c r="U114" s="10"/>
      <c r="V114" s="10"/>
      <c r="W114" s="10"/>
      <c r="X114" s="10"/>
      <c r="Y114" s="10"/>
      <c r="Z114" s="10"/>
    </row>
    <row r="115" spans="1:26" ht="14.5">
      <c r="A115" s="10"/>
      <c r="B115" s="50" t="s">
        <v>273</v>
      </c>
      <c r="C115"/>
      <c r="D115" s="50" t="s">
        <v>313</v>
      </c>
      <c r="E115" s="10"/>
      <c r="F115" s="50" t="s">
        <v>385</v>
      </c>
      <c r="G115" s="10"/>
      <c r="H115" s="179" t="s">
        <v>343</v>
      </c>
      <c r="I115" s="10"/>
      <c r="J115" s="10"/>
      <c r="K115" s="10"/>
      <c r="L115" s="159" t="s">
        <v>95</v>
      </c>
      <c r="M115" s="10"/>
      <c r="N115" s="10"/>
      <c r="O115" s="10"/>
      <c r="P115" s="162"/>
      <c r="Q115" s="10"/>
      <c r="R115" s="162"/>
      <c r="S115" s="10"/>
      <c r="T115" s="10"/>
      <c r="U115" s="10"/>
      <c r="V115" s="10"/>
      <c r="W115" s="10"/>
      <c r="X115" s="10"/>
      <c r="Y115" s="10"/>
      <c r="Z115" s="10"/>
    </row>
    <row r="116" spans="1:26" ht="14.5">
      <c r="A116" s="10"/>
      <c r="B116" s="178" t="s">
        <v>120</v>
      </c>
      <c r="C116"/>
      <c r="D116" s="50" t="s">
        <v>386</v>
      </c>
      <c r="E116" s="10"/>
      <c r="F116" s="50" t="s">
        <v>387</v>
      </c>
      <c r="G116" s="10"/>
      <c r="H116" s="179" t="s">
        <v>388</v>
      </c>
      <c r="I116" s="10"/>
      <c r="J116" s="10"/>
      <c r="K116" s="10"/>
      <c r="L116" s="159" t="s">
        <v>125</v>
      </c>
      <c r="M116" s="10"/>
      <c r="N116" s="10"/>
      <c r="O116" s="10"/>
      <c r="P116" s="162"/>
      <c r="Q116" s="10"/>
      <c r="R116" s="162"/>
      <c r="S116" s="10"/>
      <c r="T116" s="10"/>
      <c r="U116" s="10"/>
      <c r="V116" s="10"/>
      <c r="W116" s="10"/>
      <c r="X116" s="10"/>
      <c r="Y116" s="10"/>
      <c r="Z116" s="10"/>
    </row>
    <row r="117" spans="1:26" ht="14.5">
      <c r="A117" s="10"/>
      <c r="B117" s="130"/>
      <c r="C117"/>
      <c r="D117" s="147"/>
      <c r="E117" s="10"/>
      <c r="F117" s="50" t="s">
        <v>389</v>
      </c>
      <c r="G117" s="10"/>
      <c r="H117" s="179" t="s">
        <v>390</v>
      </c>
      <c r="I117" s="10"/>
      <c r="J117" s="10"/>
      <c r="K117" s="10"/>
      <c r="L117" s="159" t="s">
        <v>39</v>
      </c>
      <c r="M117" s="2"/>
      <c r="N117" s="10"/>
      <c r="O117" s="10"/>
      <c r="P117" s="162"/>
      <c r="Q117" s="10"/>
      <c r="R117" s="162"/>
      <c r="S117" s="10"/>
      <c r="T117" s="10"/>
      <c r="U117" s="10"/>
      <c r="V117" s="10"/>
      <c r="W117" s="10"/>
      <c r="X117" s="10"/>
      <c r="Y117" s="10"/>
      <c r="Z117" s="10"/>
    </row>
    <row r="118" spans="1:26" ht="14.5">
      <c r="A118" s="10"/>
      <c r="B118" s="115" t="s">
        <v>391</v>
      </c>
      <c r="C118" s="14"/>
      <c r="D118" s="115" t="s">
        <v>392</v>
      </c>
      <c r="E118" s="14"/>
      <c r="F118" s="102" t="s">
        <v>393</v>
      </c>
      <c r="G118" s="10"/>
      <c r="H118" s="179" t="s">
        <v>394</v>
      </c>
      <c r="I118" s="14"/>
      <c r="J118" s="10"/>
      <c r="K118" s="10"/>
      <c r="L118" s="159" t="s">
        <v>127</v>
      </c>
      <c r="M118" s="14"/>
      <c r="N118" s="10"/>
      <c r="O118" s="10"/>
      <c r="P118" s="162"/>
      <c r="Q118" s="10"/>
      <c r="R118" s="162"/>
      <c r="S118" s="10"/>
      <c r="T118" s="10"/>
      <c r="U118" s="10"/>
      <c r="V118" s="10"/>
      <c r="W118" s="10"/>
      <c r="X118" s="10"/>
      <c r="Y118" s="10"/>
      <c r="Z118" s="10"/>
    </row>
    <row r="119" spans="1:26" ht="14.5">
      <c r="A119" s="10"/>
      <c r="B119" s="98" t="s">
        <v>395</v>
      </c>
      <c r="C119" s="14"/>
      <c r="D119" s="98" t="s">
        <v>395</v>
      </c>
      <c r="E119" s="14"/>
      <c r="F119" s="103" t="s">
        <v>61</v>
      </c>
      <c r="G119" s="10"/>
      <c r="H119" s="102" t="s">
        <v>396</v>
      </c>
      <c r="I119" s="14"/>
      <c r="J119" s="10"/>
      <c r="K119" s="10"/>
      <c r="L119" s="159" t="s">
        <v>51</v>
      </c>
      <c r="M119" s="14"/>
      <c r="N119" s="10"/>
      <c r="O119" s="10"/>
      <c r="P119" s="162"/>
      <c r="Q119" s="22"/>
      <c r="R119" s="162"/>
      <c r="S119" s="10"/>
      <c r="T119" s="10"/>
      <c r="U119" s="10"/>
      <c r="V119" s="10"/>
      <c r="W119" s="10"/>
      <c r="X119" s="10"/>
      <c r="Y119" s="10"/>
      <c r="Z119" s="10"/>
    </row>
    <row r="120" spans="1:26" ht="14.5">
      <c r="A120" s="10"/>
      <c r="B120" s="10"/>
      <c r="C120" s="14"/>
      <c r="D120" s="10"/>
      <c r="E120" s="14"/>
      <c r="F120" s="73"/>
      <c r="G120" s="10"/>
      <c r="H120" s="103" t="s">
        <v>61</v>
      </c>
      <c r="I120" s="14"/>
      <c r="J120" s="10"/>
      <c r="K120" s="10"/>
      <c r="L120" s="159" t="s">
        <v>99</v>
      </c>
      <c r="M120" s="14"/>
      <c r="N120" s="10"/>
      <c r="O120" s="10"/>
      <c r="P120" s="162"/>
      <c r="Q120" s="10"/>
      <c r="R120" s="162"/>
      <c r="S120" s="10"/>
      <c r="T120" s="10"/>
      <c r="U120" s="10"/>
      <c r="V120" s="10"/>
      <c r="W120" s="10"/>
      <c r="X120" s="10"/>
      <c r="Y120" s="10"/>
      <c r="Z120" s="10"/>
    </row>
    <row r="121" spans="1:26" ht="14.5">
      <c r="A121" s="10"/>
      <c r="B121" s="10"/>
      <c r="C121" s="14"/>
      <c r="D121" s="10"/>
      <c r="E121" s="14"/>
      <c r="F121" s="73"/>
      <c r="G121" s="10"/>
      <c r="H121" s="10"/>
      <c r="I121" s="14"/>
      <c r="J121" s="10"/>
      <c r="K121" s="10"/>
      <c r="L121" s="159" t="s">
        <v>397</v>
      </c>
      <c r="M121" s="14"/>
      <c r="N121" s="10"/>
      <c r="O121" s="10"/>
      <c r="P121" s="162"/>
      <c r="Q121" s="10"/>
      <c r="R121" s="162"/>
      <c r="S121" s="10"/>
      <c r="T121" s="10"/>
      <c r="U121" s="10"/>
      <c r="V121" s="10"/>
      <c r="W121" s="10"/>
      <c r="X121" s="10"/>
      <c r="Y121" s="10"/>
      <c r="Z121" s="10"/>
    </row>
    <row r="122" spans="1:26" ht="14.5">
      <c r="A122" s="10"/>
      <c r="B122" s="10"/>
      <c r="C122" s="14"/>
      <c r="D122" s="73"/>
      <c r="E122" s="14"/>
      <c r="F122" s="73"/>
      <c r="G122" s="10"/>
      <c r="H122" s="10"/>
      <c r="I122" s="14"/>
      <c r="J122" s="10"/>
      <c r="K122" s="10"/>
      <c r="L122" s="115" t="str">
        <f>L99&amp;" lag  - aktivitetsserie"</f>
        <v>21 lag  - aktivitetsserie</v>
      </c>
      <c r="M122" s="14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5">
      <c r="A123" s="10"/>
      <c r="B123" s="2"/>
      <c r="C123" s="14"/>
      <c r="D123" s="10"/>
      <c r="E123" s="14"/>
      <c r="F123" s="10"/>
      <c r="G123" s="14"/>
      <c r="H123" s="10"/>
      <c r="I123" s="14"/>
      <c r="J123" s="10"/>
      <c r="K123" s="10"/>
      <c r="L123" s="99" t="s">
        <v>155</v>
      </c>
      <c r="M123" s="14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5">
      <c r="A124" s="10"/>
      <c r="B124" s="16"/>
      <c r="C124" s="16"/>
      <c r="D124" s="10"/>
      <c r="E124" s="10"/>
      <c r="F124" s="16"/>
      <c r="G124" s="16"/>
      <c r="H124" s="10"/>
      <c r="I124" s="10"/>
      <c r="J124" s="14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s="89" customFormat="1" ht="21">
      <c r="B125" s="87" t="s">
        <v>398</v>
      </c>
      <c r="D125" s="87">
        <f>B127+D127+L127+J127+B146+D146+F146</f>
        <v>75</v>
      </c>
      <c r="E125" s="87" t="s">
        <v>6</v>
      </c>
    </row>
    <row r="126" spans="1:26" ht="18.5">
      <c r="A126" s="10"/>
      <c r="B126" s="2"/>
      <c r="C126" s="2"/>
      <c r="D126" s="10"/>
      <c r="E126" s="10"/>
      <c r="F126" s="2"/>
      <c r="G126" s="2"/>
      <c r="H126" s="64" t="s">
        <v>161</v>
      </c>
      <c r="I126" s="57"/>
      <c r="J126" s="57"/>
      <c r="K126" s="57"/>
      <c r="L126" s="64" t="s">
        <v>399</v>
      </c>
      <c r="M126" s="57"/>
      <c r="N126" s="64" t="s">
        <v>400</v>
      </c>
      <c r="O126"/>
      <c r="P126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5">
      <c r="A127" s="10"/>
      <c r="B127" s="206">
        <v>13</v>
      </c>
      <c r="C127" s="123"/>
      <c r="D127" s="206">
        <v>13</v>
      </c>
      <c r="E127" s="206"/>
      <c r="F127" s="10"/>
      <c r="G127" s="138"/>
      <c r="H127" s="26">
        <f>COUNTA(H129:H134)</f>
        <v>6</v>
      </c>
      <c r="I127" s="10"/>
      <c r="J127" s="26">
        <f>COUNTA(J129:J136)</f>
        <v>8</v>
      </c>
      <c r="K127" s="10"/>
      <c r="L127" s="26">
        <f>COUNTA(L129:L142)</f>
        <v>14</v>
      </c>
      <c r="M127" s="10"/>
      <c r="N127" s="5">
        <f>COUNTA(N129:N142)</f>
        <v>14</v>
      </c>
      <c r="O127"/>
      <c r="P127"/>
      <c r="Q127" s="22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5">
      <c r="A128" s="10"/>
      <c r="B128" s="213" t="s">
        <v>401</v>
      </c>
      <c r="C128" s="138"/>
      <c r="D128" s="104" t="s">
        <v>402</v>
      </c>
      <c r="E128" s="138"/>
      <c r="F128" s="10"/>
      <c r="G128" s="138"/>
      <c r="H128" s="105" t="s">
        <v>403</v>
      </c>
      <c r="I128" s="10"/>
      <c r="J128" s="100" t="s">
        <v>404</v>
      </c>
      <c r="K128" s="10"/>
      <c r="L128" s="105" t="s">
        <v>403</v>
      </c>
      <c r="M128" s="10"/>
      <c r="N128" s="105" t="s">
        <v>403</v>
      </c>
      <c r="O128"/>
      <c r="P128"/>
      <c r="Q128" s="22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5">
      <c r="A129" s="10"/>
      <c r="B129" s="214" t="s">
        <v>126</v>
      </c>
      <c r="C129" s="138"/>
      <c r="D129" s="214" t="s">
        <v>175</v>
      </c>
      <c r="E129" s="138"/>
      <c r="F129" s="10"/>
      <c r="G129" s="138"/>
      <c r="H129" s="124" t="s">
        <v>405</v>
      </c>
      <c r="I129" s="10"/>
      <c r="J129" s="124" t="s">
        <v>406</v>
      </c>
      <c r="K129" s="10"/>
      <c r="L129" s="124" t="s">
        <v>406</v>
      </c>
      <c r="M129" s="10"/>
      <c r="N129" s="157" t="s">
        <v>406</v>
      </c>
      <c r="O129"/>
      <c r="P129"/>
      <c r="Q129" s="22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5">
      <c r="A130" s="10"/>
      <c r="B130" s="214" t="s">
        <v>309</v>
      </c>
      <c r="C130" s="138"/>
      <c r="D130" s="214" t="s">
        <v>148</v>
      </c>
      <c r="E130" s="138"/>
      <c r="F130" s="10"/>
      <c r="G130" s="138"/>
      <c r="H130" s="124" t="s">
        <v>407</v>
      </c>
      <c r="I130" s="10"/>
      <c r="J130" s="124" t="s">
        <v>408</v>
      </c>
      <c r="K130" s="10"/>
      <c r="L130" s="124" t="s">
        <v>405</v>
      </c>
      <c r="M130" s="10"/>
      <c r="N130" s="157" t="s">
        <v>405</v>
      </c>
      <c r="O130"/>
      <c r="P130"/>
      <c r="Q130" s="22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5">
      <c r="A131" s="10"/>
      <c r="B131" s="214" t="s">
        <v>17</v>
      </c>
      <c r="C131" s="138"/>
      <c r="D131" s="214" t="s">
        <v>115</v>
      </c>
      <c r="E131" s="138"/>
      <c r="F131" s="10"/>
      <c r="G131" s="138"/>
      <c r="H131" s="124" t="s">
        <v>409</v>
      </c>
      <c r="I131" s="10"/>
      <c r="J131" s="124" t="s">
        <v>410</v>
      </c>
      <c r="K131" s="10"/>
      <c r="L131" s="124" t="s">
        <v>407</v>
      </c>
      <c r="M131" s="10"/>
      <c r="N131" s="157" t="s">
        <v>407</v>
      </c>
      <c r="O131"/>
      <c r="P131"/>
      <c r="Q131" s="22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5">
      <c r="A132" s="10"/>
      <c r="B132" s="214" t="s">
        <v>82</v>
      </c>
      <c r="C132" s="138"/>
      <c r="D132" s="214" t="s">
        <v>74</v>
      </c>
      <c r="E132" s="138"/>
      <c r="F132" s="10"/>
      <c r="G132" s="138"/>
      <c r="H132" s="124" t="s">
        <v>411</v>
      </c>
      <c r="I132" s="10"/>
      <c r="J132" s="129" t="s">
        <v>412</v>
      </c>
      <c r="K132" s="10"/>
      <c r="L132" s="124" t="s">
        <v>408</v>
      </c>
      <c r="M132" s="10"/>
      <c r="N132" s="157" t="s">
        <v>408</v>
      </c>
      <c r="O132"/>
      <c r="P132"/>
      <c r="Q132" s="22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5">
      <c r="A133" s="10"/>
      <c r="B133" s="66" t="s">
        <v>50</v>
      </c>
      <c r="C133" s="138"/>
      <c r="D133" s="214" t="s">
        <v>54</v>
      </c>
      <c r="E133" s="138"/>
      <c r="F133" s="10"/>
      <c r="G133" s="138"/>
      <c r="H133" s="124" t="s">
        <v>413</v>
      </c>
      <c r="I133" s="10"/>
      <c r="J133" s="155" t="s">
        <v>414</v>
      </c>
      <c r="K133" s="10"/>
      <c r="L133" s="124" t="s">
        <v>410</v>
      </c>
      <c r="M133" s="10"/>
      <c r="N133" s="157" t="s">
        <v>410</v>
      </c>
      <c r="O133"/>
      <c r="P133"/>
      <c r="Q133" s="36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5">
      <c r="A134" s="10"/>
      <c r="B134" s="214" t="s">
        <v>21</v>
      </c>
      <c r="C134" s="138"/>
      <c r="D134" s="214" t="s">
        <v>141</v>
      </c>
      <c r="E134" s="138"/>
      <c r="F134" s="10"/>
      <c r="G134" s="138"/>
      <c r="H134" s="155" t="s">
        <v>415</v>
      </c>
      <c r="I134" s="10"/>
      <c r="J134" s="129" t="s">
        <v>416</v>
      </c>
      <c r="K134" s="10"/>
      <c r="L134" s="124" t="s">
        <v>409</v>
      </c>
      <c r="M134" s="10"/>
      <c r="N134" s="157" t="s">
        <v>409</v>
      </c>
      <c r="O134"/>
      <c r="P134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5">
      <c r="A135" s="10"/>
      <c r="B135" s="214" t="s">
        <v>353</v>
      </c>
      <c r="C135" s="138"/>
      <c r="D135" s="214" t="s">
        <v>73</v>
      </c>
      <c r="E135" s="138"/>
      <c r="F135" s="10"/>
      <c r="G135" s="138"/>
      <c r="H135" s="132" t="s">
        <v>417</v>
      </c>
      <c r="I135" s="10"/>
      <c r="J135" s="129" t="s">
        <v>418</v>
      </c>
      <c r="K135" s="10"/>
      <c r="L135" s="124" t="s">
        <v>411</v>
      </c>
      <c r="M135" s="10"/>
      <c r="N135" s="157" t="s">
        <v>411</v>
      </c>
      <c r="O135"/>
      <c r="P135"/>
      <c r="Q135" s="22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5">
      <c r="A136" s="10"/>
      <c r="B136" s="214" t="s">
        <v>299</v>
      </c>
      <c r="C136" s="138"/>
      <c r="D136" s="214" t="s">
        <v>62</v>
      </c>
      <c r="E136" s="138"/>
      <c r="F136" s="10"/>
      <c r="G136" s="138"/>
      <c r="H136" s="156" t="str">
        <f>(H127-1)*3&amp;" kamper"</f>
        <v>15 kamper</v>
      </c>
      <c r="I136" s="10"/>
      <c r="J136" s="195" t="s">
        <v>419</v>
      </c>
      <c r="K136" s="10"/>
      <c r="L136" s="124" t="s">
        <v>413</v>
      </c>
      <c r="M136" s="10"/>
      <c r="N136" s="157" t="s">
        <v>413</v>
      </c>
      <c r="O136"/>
      <c r="P136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5">
      <c r="A137" s="10"/>
      <c r="B137" s="214" t="s">
        <v>252</v>
      </c>
      <c r="C137" s="138"/>
      <c r="D137" s="214" t="s">
        <v>46</v>
      </c>
      <c r="E137" s="138"/>
      <c r="F137" s="10"/>
      <c r="G137" s="138"/>
      <c r="H137" s="10"/>
      <c r="I137" s="10"/>
      <c r="J137" s="125" t="str">
        <f>J127&amp;" lag - Trippel Serie"</f>
        <v>8 lag - Trippel Serie</v>
      </c>
      <c r="K137" s="10"/>
      <c r="L137" s="134" t="s">
        <v>415</v>
      </c>
      <c r="M137" s="10"/>
      <c r="N137" s="155" t="s">
        <v>415</v>
      </c>
      <c r="O137"/>
      <c r="P137"/>
      <c r="Q137" s="22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5">
      <c r="A138" s="10"/>
      <c r="B138" s="214" t="s">
        <v>80</v>
      </c>
      <c r="C138" s="138"/>
      <c r="D138" s="214" t="s">
        <v>28</v>
      </c>
      <c r="E138" s="138"/>
      <c r="F138" s="10"/>
      <c r="G138" s="138"/>
      <c r="H138" s="10"/>
      <c r="I138" s="10"/>
      <c r="J138" s="153" t="str">
        <f>(J127-1)*3&amp;" kamper"</f>
        <v>21 kamper</v>
      </c>
      <c r="K138" s="10"/>
      <c r="L138" s="195" t="s">
        <v>412</v>
      </c>
      <c r="M138" s="10"/>
      <c r="N138" s="129" t="s">
        <v>412</v>
      </c>
      <c r="O138"/>
      <c r="P138"/>
      <c r="Q138" s="22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4.5">
      <c r="A139" s="10"/>
      <c r="B139" s="214" t="s">
        <v>420</v>
      </c>
      <c r="C139" s="138"/>
      <c r="D139" s="214" t="s">
        <v>98</v>
      </c>
      <c r="E139" s="138"/>
      <c r="F139" s="10"/>
      <c r="G139" s="138"/>
      <c r="H139" s="10"/>
      <c r="I139" s="10"/>
      <c r="J139" s="194"/>
      <c r="K139" s="10"/>
      <c r="L139" s="124" t="s">
        <v>414</v>
      </c>
      <c r="M139" s="10"/>
      <c r="N139" s="155" t="s">
        <v>414</v>
      </c>
      <c r="O139"/>
      <c r="P139"/>
      <c r="Q139" s="22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5">
      <c r="A140" s="10"/>
      <c r="B140" s="214" t="s">
        <v>85</v>
      </c>
      <c r="C140" s="138"/>
      <c r="D140" s="214" t="s">
        <v>88</v>
      </c>
      <c r="E140" s="138"/>
      <c r="F140" s="10"/>
      <c r="G140" s="138"/>
      <c r="H140" s="154"/>
      <c r="I140" s="10"/>
      <c r="J140" s="10"/>
      <c r="K140" s="10"/>
      <c r="L140" s="195" t="s">
        <v>416</v>
      </c>
      <c r="M140" s="10"/>
      <c r="N140" s="129" t="s">
        <v>416</v>
      </c>
      <c r="O140"/>
      <c r="P140"/>
      <c r="Q140" s="22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5">
      <c r="A141" s="10"/>
      <c r="B141" s="214" t="s">
        <v>96</v>
      </c>
      <c r="C141" s="138"/>
      <c r="D141" s="214" t="s">
        <v>253</v>
      </c>
      <c r="E141" s="138"/>
      <c r="F141" s="10"/>
      <c r="G141" s="138"/>
      <c r="H141" s="154"/>
      <c r="I141" s="10"/>
      <c r="J141" s="154"/>
      <c r="K141" s="10"/>
      <c r="L141" s="195" t="s">
        <v>418</v>
      </c>
      <c r="M141" s="10"/>
      <c r="N141" s="158" t="s">
        <v>418</v>
      </c>
      <c r="O141"/>
      <c r="P141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5">
      <c r="A142" s="10"/>
      <c r="B142" s="106" t="s">
        <v>421</v>
      </c>
      <c r="C142" s="138"/>
      <c r="D142" s="106" t="s">
        <v>421</v>
      </c>
      <c r="E142" s="138"/>
      <c r="F142" s="10"/>
      <c r="G142" s="138"/>
      <c r="H142" s="10"/>
      <c r="I142" s="10"/>
      <c r="J142" s="10"/>
      <c r="K142" s="10"/>
      <c r="L142" s="195" t="s">
        <v>419</v>
      </c>
      <c r="M142" s="10"/>
      <c r="N142" s="129" t="s">
        <v>419</v>
      </c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5">
      <c r="A143" s="10"/>
      <c r="B143" s="107" t="s">
        <v>422</v>
      </c>
      <c r="C143" s="138"/>
      <c r="D143" s="107" t="s">
        <v>422</v>
      </c>
      <c r="E143" s="138"/>
      <c r="F143" s="10"/>
      <c r="G143" s="138"/>
      <c r="H143" s="10"/>
      <c r="I143" s="10"/>
      <c r="J143" s="10"/>
      <c r="K143" s="10"/>
      <c r="L143" s="108" t="str">
        <f>L127 &amp;" lag - Enkel Serie"</f>
        <v>14 lag - Enkel Serie</v>
      </c>
      <c r="M143" s="10"/>
      <c r="N143" s="132" t="str">
        <f>N127 &amp;" lag - Dobbel Serie"</f>
        <v>14 lag - Dobbel Serie</v>
      </c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5">
      <c r="A144" s="69"/>
      <c r="B144" s="207"/>
      <c r="C144" s="207"/>
      <c r="D144" s="207"/>
      <c r="E144" s="207"/>
      <c r="F144" s="10"/>
      <c r="G144" s="207"/>
      <c r="H144" s="10"/>
      <c r="I144" s="10"/>
      <c r="J144" s="10"/>
      <c r="K144" s="10"/>
      <c r="L144" s="109" t="str">
        <f>(L127-1)*1&amp;" kamper"</f>
        <v>13 kamper</v>
      </c>
      <c r="M144" s="10"/>
      <c r="N144" s="109" t="str">
        <f>(N127-1)*2&amp;" kamper"</f>
        <v>26 kamper</v>
      </c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5">
      <c r="A145" s="69"/>
      <c r="B145" s="207"/>
      <c r="C145" s="207"/>
      <c r="D145" s="207"/>
      <c r="E145" s="207"/>
      <c r="F145" s="10"/>
      <c r="G145" s="207"/>
      <c r="H145" s="10"/>
      <c r="I145" s="10"/>
      <c r="J145" s="10"/>
      <c r="K145" s="69"/>
      <c r="L145" s="208" t="s">
        <v>177</v>
      </c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5">
      <c r="A146" s="69"/>
      <c r="B146" s="209">
        <v>9</v>
      </c>
      <c r="C146" s="209"/>
      <c r="D146" s="209">
        <v>9</v>
      </c>
      <c r="E146" s="209"/>
      <c r="F146" s="209">
        <v>9</v>
      </c>
      <c r="G146" s="207"/>
      <c r="H146" s="183">
        <v>9</v>
      </c>
      <c r="I146" s="10"/>
      <c r="J146" s="10"/>
      <c r="K146" s="69"/>
      <c r="L146" s="10" t="s">
        <v>423</v>
      </c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5">
      <c r="A147" s="10"/>
      <c r="B147" s="110" t="s">
        <v>424</v>
      </c>
      <c r="C147" s="138"/>
      <c r="D147" s="110" t="s">
        <v>425</v>
      </c>
      <c r="E147" s="138"/>
      <c r="F147" s="111" t="s">
        <v>426</v>
      </c>
      <c r="G147" s="138"/>
      <c r="H147" s="190" t="s">
        <v>427</v>
      </c>
      <c r="I147" s="207"/>
      <c r="J147" s="10"/>
      <c r="K147" s="207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4.5">
      <c r="A148" s="69"/>
      <c r="B148" s="1" t="s">
        <v>77</v>
      </c>
      <c r="C148" s="138"/>
      <c r="D148" s="1" t="s">
        <v>144</v>
      </c>
      <c r="E148" s="138"/>
      <c r="F148" s="1" t="s">
        <v>346</v>
      </c>
      <c r="G148" s="210"/>
      <c r="H148" s="1" t="s">
        <v>428</v>
      </c>
      <c r="I148" s="207"/>
      <c r="J148" s="10"/>
      <c r="K148" s="207"/>
      <c r="L148" s="207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4.5">
      <c r="A149" s="69"/>
      <c r="B149" s="1" t="s">
        <v>429</v>
      </c>
      <c r="C149" s="138"/>
      <c r="D149" s="1" t="s">
        <v>430</v>
      </c>
      <c r="E149" s="138"/>
      <c r="F149" s="1" t="s">
        <v>386</v>
      </c>
      <c r="G149" s="207"/>
      <c r="H149" s="1" t="s">
        <v>30</v>
      </c>
      <c r="I149" s="207"/>
      <c r="J149" s="10"/>
      <c r="K149" s="207"/>
      <c r="L149" s="207"/>
      <c r="M149" s="10"/>
      <c r="N149" s="5"/>
      <c r="O149" s="10"/>
      <c r="P149" s="5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.5">
      <c r="A150" s="68"/>
      <c r="B150" s="1" t="s">
        <v>229</v>
      </c>
      <c r="C150" s="138"/>
      <c r="D150" s="1" t="s">
        <v>91</v>
      </c>
      <c r="E150" s="138"/>
      <c r="F150" s="1" t="s">
        <v>249</v>
      </c>
      <c r="G150" s="211"/>
      <c r="H150" s="1" t="s">
        <v>273</v>
      </c>
      <c r="I150" s="207"/>
      <c r="J150" s="10"/>
      <c r="K150" s="207"/>
      <c r="L150" s="207"/>
      <c r="M150" s="10"/>
      <c r="N150" s="40"/>
      <c r="O150" s="10"/>
      <c r="P150" s="4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4.5">
      <c r="A151" s="69"/>
      <c r="B151" s="1" t="s">
        <v>312</v>
      </c>
      <c r="C151" s="138"/>
      <c r="D151" s="1" t="s">
        <v>314</v>
      </c>
      <c r="E151" s="138"/>
      <c r="F151" s="1" t="s">
        <v>251</v>
      </c>
      <c r="G151" s="207"/>
      <c r="H151" s="1" t="s">
        <v>57</v>
      </c>
      <c r="I151" s="207"/>
      <c r="J151" s="10"/>
      <c r="K151" s="207"/>
      <c r="L151" s="207"/>
      <c r="M151" s="10"/>
      <c r="N151" s="35"/>
      <c r="O151" s="10"/>
      <c r="P151" s="35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4.5">
      <c r="A152" s="69"/>
      <c r="B152" s="1" t="s">
        <v>52</v>
      </c>
      <c r="C152" s="138"/>
      <c r="D152" s="1" t="s">
        <v>18</v>
      </c>
      <c r="E152" s="138"/>
      <c r="F152" s="1" t="s">
        <v>383</v>
      </c>
      <c r="G152" s="207"/>
      <c r="H152" s="1" t="s">
        <v>352</v>
      </c>
      <c r="I152" s="207"/>
      <c r="J152" s="10"/>
      <c r="K152" s="207"/>
      <c r="L152" s="207"/>
      <c r="M152" s="10"/>
      <c r="N152" s="35"/>
      <c r="O152" s="10"/>
      <c r="P152" s="35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5">
      <c r="A153" s="69"/>
      <c r="B153" s="1" t="s">
        <v>231</v>
      </c>
      <c r="C153" s="138"/>
      <c r="D153" s="1" t="s">
        <v>431</v>
      </c>
      <c r="E153" s="138"/>
      <c r="F153" s="1" t="s">
        <v>280</v>
      </c>
      <c r="G153" s="207"/>
      <c r="H153" s="1" t="s">
        <v>76</v>
      </c>
      <c r="I153" s="207"/>
      <c r="J153" s="10"/>
      <c r="K153" s="207"/>
      <c r="L153" s="207"/>
      <c r="M153" s="10"/>
      <c r="N153" s="35"/>
      <c r="O153" s="10"/>
      <c r="P153" s="35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4.5">
      <c r="A154" s="69"/>
      <c r="B154" s="1" t="s">
        <v>331</v>
      </c>
      <c r="C154" s="138"/>
      <c r="D154" s="1" t="s">
        <v>246</v>
      </c>
      <c r="E154" s="138"/>
      <c r="F154" s="1" t="s">
        <v>113</v>
      </c>
      <c r="G154" s="207"/>
      <c r="H154" s="1" t="s">
        <v>24</v>
      </c>
      <c r="I154" s="207"/>
      <c r="J154" s="10"/>
      <c r="K154" s="207"/>
      <c r="L154" s="207"/>
      <c r="M154" s="10"/>
      <c r="N154" s="35"/>
      <c r="O154" s="10"/>
      <c r="P154" s="35"/>
      <c r="Q154" s="22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.5">
      <c r="A155" s="69"/>
      <c r="B155" s="1" t="s">
        <v>272</v>
      </c>
      <c r="C155" s="138"/>
      <c r="D155" s="1" t="s">
        <v>284</v>
      </c>
      <c r="E155" s="138"/>
      <c r="F155" s="1" t="s">
        <v>33</v>
      </c>
      <c r="G155" s="207"/>
      <c r="H155" s="1" t="s">
        <v>432</v>
      </c>
      <c r="I155" s="207"/>
      <c r="J155" s="10"/>
      <c r="K155" s="207"/>
      <c r="L155" s="207"/>
      <c r="M155" s="10"/>
      <c r="N155" s="35"/>
      <c r="O155" s="10"/>
      <c r="P155" s="35"/>
      <c r="Q155" s="22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4.5">
      <c r="A156" s="10"/>
      <c r="B156" s="1" t="s">
        <v>41</v>
      </c>
      <c r="C156" s="138"/>
      <c r="D156" s="1" t="s">
        <v>315</v>
      </c>
      <c r="E156" s="138"/>
      <c r="F156" s="1" t="s">
        <v>274</v>
      </c>
      <c r="G156" s="138"/>
      <c r="H156" s="1" t="s">
        <v>36</v>
      </c>
      <c r="I156" s="207"/>
      <c r="J156" s="10"/>
      <c r="K156" s="207"/>
      <c r="L156" s="207"/>
      <c r="M156" s="10"/>
      <c r="N156" s="10"/>
      <c r="O156" s="10"/>
      <c r="P156" s="35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4.5">
      <c r="A157" s="69"/>
      <c r="B157" s="27"/>
      <c r="C157" s="138"/>
      <c r="D157" s="27"/>
      <c r="E157" s="138"/>
      <c r="F157" s="1"/>
      <c r="G157" s="207"/>
      <c r="H157" s="1"/>
      <c r="I157" s="207"/>
      <c r="J157" s="10"/>
      <c r="K157" s="207"/>
      <c r="L157" s="207"/>
      <c r="M157" s="10"/>
      <c r="N157"/>
      <c r="O157" s="10"/>
      <c r="P157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4.5">
      <c r="A158" s="10"/>
      <c r="B158" s="27"/>
      <c r="C158" s="138"/>
      <c r="D158" s="160"/>
      <c r="E158" s="138"/>
      <c r="F158" s="212"/>
      <c r="G158" s="138"/>
      <c r="H158" s="184"/>
      <c r="I158" s="207"/>
      <c r="J158" s="10"/>
      <c r="K158" s="207"/>
      <c r="L158" s="207"/>
      <c r="M158" s="10"/>
      <c r="N158"/>
      <c r="O158" s="10"/>
      <c r="P158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5">
      <c r="A159" s="10"/>
      <c r="B159" s="212"/>
      <c r="C159" s="138"/>
      <c r="D159" s="27"/>
      <c r="E159" s="138"/>
      <c r="F159" s="212"/>
      <c r="G159" s="138"/>
      <c r="H159" s="184"/>
      <c r="I159" s="207"/>
      <c r="J159" s="10"/>
      <c r="K159" s="207"/>
      <c r="L159" s="207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5">
      <c r="A160" s="10"/>
      <c r="B160" s="145" t="s">
        <v>433</v>
      </c>
      <c r="C160" s="123"/>
      <c r="D160" s="145" t="s">
        <v>433</v>
      </c>
      <c r="E160" s="146"/>
      <c r="F160" s="145" t="s">
        <v>433</v>
      </c>
      <c r="G160" s="138"/>
      <c r="H160" s="185" t="s">
        <v>433</v>
      </c>
      <c r="I160" s="207"/>
      <c r="J160" s="10"/>
      <c r="K160" s="207"/>
      <c r="L160" s="207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33" ht="14.5">
      <c r="A161" s="10"/>
      <c r="B161" s="122" t="s">
        <v>434</v>
      </c>
      <c r="C161" s="123"/>
      <c r="D161" s="122" t="s">
        <v>434</v>
      </c>
      <c r="E161" s="123"/>
      <c r="F161" s="122" t="s">
        <v>434</v>
      </c>
      <c r="G161" s="138"/>
      <c r="H161" s="186" t="s">
        <v>434</v>
      </c>
      <c r="I161" s="207"/>
      <c r="J161" s="10"/>
      <c r="K161" s="207"/>
      <c r="L161" s="207"/>
      <c r="M161" s="10"/>
      <c r="N161" s="52"/>
      <c r="O161" s="10"/>
      <c r="P161" s="52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</row>
    <row r="162" spans="1:33" ht="14.5">
      <c r="A162" s="10"/>
      <c r="B162" s="246" t="s">
        <v>435</v>
      </c>
      <c r="C162" s="10"/>
      <c r="D162" s="112" t="s">
        <v>436</v>
      </c>
      <c r="E162" s="10"/>
      <c r="F162" s="112" t="s">
        <v>437</v>
      </c>
      <c r="G162" s="123"/>
      <c r="H162" s="191" t="s">
        <v>437</v>
      </c>
      <c r="I162" s="207"/>
      <c r="J162" s="10"/>
      <c r="K162" s="207"/>
      <c r="L162" s="207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</row>
    <row r="163" spans="1:33" ht="14.5">
      <c r="A163" s="10"/>
      <c r="B163" s="247"/>
      <c r="C163" s="10"/>
      <c r="D163" s="113" t="s">
        <v>438</v>
      </c>
      <c r="E163" s="10"/>
      <c r="F163" s="113" t="s">
        <v>439</v>
      </c>
      <c r="G163" s="123"/>
      <c r="H163" s="192" t="s">
        <v>439</v>
      </c>
      <c r="I163" s="207"/>
      <c r="J163" s="10"/>
      <c r="K163" s="207"/>
      <c r="L163" s="207"/>
      <c r="M163" s="10"/>
      <c r="N163" s="10"/>
      <c r="O163" s="10"/>
      <c r="P163" s="10"/>
      <c r="Q163" s="38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</row>
    <row r="164" spans="1:33" ht="14.5">
      <c r="A164" s="10"/>
      <c r="B164" s="247"/>
      <c r="C164"/>
      <c r="D164" s="113" t="s">
        <v>440</v>
      </c>
      <c r="E164"/>
      <c r="F164" s="113" t="s">
        <v>440</v>
      </c>
      <c r="G164"/>
      <c r="H164" s="192" t="s">
        <v>440</v>
      </c>
      <c r="I164" s="207"/>
      <c r="J164" s="207"/>
      <c r="K164" s="207"/>
      <c r="L164" s="207"/>
      <c r="M164" s="10"/>
      <c r="N164" s="10"/>
      <c r="O164" s="10"/>
      <c r="P164" s="10"/>
      <c r="Q164" s="71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</row>
    <row r="165" spans="1:33" ht="14.5">
      <c r="A165" s="10"/>
      <c r="B165" s="248"/>
      <c r="C165" s="69"/>
      <c r="D165" s="114" t="s">
        <v>441</v>
      </c>
      <c r="E165" s="69"/>
      <c r="F165" s="114" t="s">
        <v>441</v>
      </c>
      <c r="G165"/>
      <c r="H165" s="193" t="s">
        <v>441</v>
      </c>
      <c r="I165" s="207"/>
      <c r="J165" s="207"/>
      <c r="K165" s="207"/>
      <c r="L165" s="207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</row>
    <row r="166" spans="1:33" ht="14.5">
      <c r="A166" s="10"/>
      <c r="B166" s="10" t="s">
        <v>423</v>
      </c>
      <c r="C166"/>
      <c r="D166" s="10" t="s">
        <v>423</v>
      </c>
      <c r="E166"/>
      <c r="F166" s="10" t="s">
        <v>423</v>
      </c>
      <c r="G166"/>
      <c r="H166" s="10" t="s">
        <v>423</v>
      </c>
      <c r="I166" s="207"/>
      <c r="J166" s="207"/>
      <c r="K166" s="207"/>
      <c r="L166" s="207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</row>
    <row r="167" spans="1:33" ht="14.5">
      <c r="A167" s="10"/>
      <c r="B167"/>
      <c r="C167"/>
      <c r="D167"/>
      <c r="E167"/>
      <c r="F167"/>
      <c r="G167"/>
      <c r="H167" s="207"/>
      <c r="I167" s="207"/>
      <c r="J167" s="207"/>
      <c r="K167" s="207"/>
      <c r="L167" s="207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</row>
    <row r="168" spans="1:33" ht="14.5">
      <c r="A168" s="10"/>
      <c r="B168" s="183">
        <v>5</v>
      </c>
      <c r="C168"/>
      <c r="D168" s="10"/>
      <c r="E168"/>
      <c r="F168" s="10"/>
      <c r="G168"/>
      <c r="H168" s="10"/>
      <c r="I168" s="207"/>
      <c r="J168" s="207"/>
      <c r="K168" s="207"/>
      <c r="L168" s="207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</row>
    <row r="169" spans="1:33" ht="14.5">
      <c r="A169" s="10"/>
      <c r="B169" s="187" t="s">
        <v>442</v>
      </c>
      <c r="C169"/>
      <c r="D169" s="10"/>
      <c r="E169"/>
      <c r="F169" s="10"/>
      <c r="G169"/>
      <c r="H169" s="10"/>
      <c r="I169" s="207"/>
      <c r="J169" s="207"/>
      <c r="K169" s="207"/>
      <c r="L169" s="207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</row>
    <row r="170" spans="1:33" ht="14.5">
      <c r="A170" s="10"/>
      <c r="B170" s="133" t="s">
        <v>443</v>
      </c>
      <c r="C170"/>
      <c r="D170" s="10"/>
      <c r="E170"/>
      <c r="F170" s="10"/>
      <c r="G170"/>
      <c r="H170" s="10"/>
      <c r="I170" s="207"/>
      <c r="J170" s="207"/>
      <c r="K170" s="207"/>
      <c r="L170" s="207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</row>
    <row r="171" spans="1:33" ht="14.5">
      <c r="A171" s="10"/>
      <c r="B171" s="133" t="s">
        <v>25</v>
      </c>
      <c r="C171"/>
      <c r="D171" s="10"/>
      <c r="E171"/>
      <c r="F171" s="10"/>
      <c r="G171"/>
      <c r="H171" s="10"/>
      <c r="I171" s="207"/>
      <c r="J171" s="207"/>
      <c r="K171" s="207"/>
      <c r="L171" s="207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</row>
    <row r="172" spans="1:33" ht="14.5">
      <c r="A172" s="10"/>
      <c r="B172" s="133" t="s">
        <v>319</v>
      </c>
      <c r="C172"/>
      <c r="D172" s="10"/>
      <c r="E172"/>
      <c r="F172" s="10"/>
      <c r="G172"/>
      <c r="H172" s="10"/>
      <c r="I172" s="207"/>
      <c r="J172" s="207"/>
      <c r="K172" s="207"/>
      <c r="L172" s="207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</row>
    <row r="173" spans="1:33" ht="14.5">
      <c r="A173" s="10"/>
      <c r="B173" s="133" t="s">
        <v>444</v>
      </c>
      <c r="C173"/>
      <c r="D173" s="10"/>
      <c r="E173"/>
      <c r="F173" s="10"/>
      <c r="G173"/>
      <c r="H173" s="10"/>
      <c r="I173" s="207"/>
      <c r="J173" s="207"/>
      <c r="K173" s="207"/>
      <c r="L173" s="207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</row>
    <row r="174" spans="1:33" ht="14.5">
      <c r="A174" s="10"/>
      <c r="B174" s="1" t="s">
        <v>250</v>
      </c>
      <c r="C174"/>
      <c r="D174" s="10"/>
      <c r="E174"/>
      <c r="F174" s="10"/>
      <c r="G174"/>
      <c r="H174" s="10"/>
      <c r="I174" s="207"/>
      <c r="J174" s="207"/>
      <c r="K174" s="207"/>
      <c r="L174" s="207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</row>
    <row r="175" spans="1:33" ht="14.5">
      <c r="A175" s="10"/>
      <c r="B175" s="133"/>
      <c r="C175"/>
      <c r="D175" s="10"/>
      <c r="E175"/>
      <c r="F175" s="10"/>
      <c r="G175"/>
      <c r="H175" s="10"/>
      <c r="I175" s="207"/>
      <c r="J175" s="207"/>
      <c r="K175" s="207"/>
      <c r="L175" s="207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</row>
    <row r="176" spans="1:33" ht="14.5">
      <c r="A176" s="10"/>
      <c r="B176" s="184"/>
      <c r="C176" s="10"/>
      <c r="D176" s="10"/>
      <c r="E176" s="10"/>
      <c r="F176" s="10"/>
      <c r="G176" s="10"/>
      <c r="H176" s="207"/>
      <c r="I176" s="207"/>
      <c r="J176" s="207"/>
      <c r="K176" s="207"/>
      <c r="L176" s="207"/>
      <c r="M176" s="10"/>
      <c r="N176" s="10"/>
      <c r="O176" s="10"/>
      <c r="P176" s="10"/>
      <c r="Q176" s="71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</row>
    <row r="177" spans="1:33" ht="14.5">
      <c r="A177" s="10"/>
      <c r="B177" s="188" t="s">
        <v>445</v>
      </c>
      <c r="C177" s="10"/>
      <c r="D177" s="10"/>
      <c r="E177" s="10"/>
      <c r="F177" s="10"/>
      <c r="G177" s="10"/>
      <c r="H177" s="207"/>
      <c r="I177" s="207"/>
      <c r="J177" s="207"/>
      <c r="K177" s="207"/>
      <c r="L177" s="207"/>
      <c r="M177" s="10"/>
      <c r="N177" s="10"/>
      <c r="O177" s="10"/>
      <c r="P177" s="10"/>
      <c r="Q177" s="71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</row>
    <row r="178" spans="1:33" ht="14.5">
      <c r="A178" s="69"/>
      <c r="B178" s="189" t="s">
        <v>395</v>
      </c>
      <c r="C178" s="10"/>
      <c r="D178" s="10"/>
      <c r="E178" s="10"/>
      <c r="F178" s="10"/>
      <c r="G178" s="69"/>
      <c r="H178" s="69"/>
      <c r="I178" s="10"/>
      <c r="J178" s="69"/>
      <c r="K178" s="69"/>
      <c r="L178" s="10"/>
      <c r="M178" s="10"/>
      <c r="N178" s="10"/>
      <c r="O178" s="10"/>
      <c r="P178" s="10"/>
      <c r="Q178" s="71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</row>
    <row r="179" spans="1:33" s="88" customFormat="1" ht="21">
      <c r="B179" s="87" t="s">
        <v>446</v>
      </c>
      <c r="D179" s="91">
        <f>B182+D182+F182+H182+B201+D201+F201</f>
        <v>54</v>
      </c>
      <c r="E179" s="87" t="s">
        <v>6</v>
      </c>
      <c r="F179" s="87"/>
    </row>
    <row r="180" spans="1:33" ht="18.5">
      <c r="A180" s="10"/>
      <c r="B180" s="64" t="s">
        <v>447</v>
      </c>
      <c r="C180" s="74"/>
      <c r="D180" s="74"/>
      <c r="E180" s="74"/>
      <c r="F180" s="64" t="s">
        <v>161</v>
      </c>
      <c r="G180" s="56"/>
      <c r="H180" s="56"/>
      <c r="I180" s="57"/>
      <c r="J180" s="64" t="s">
        <v>399</v>
      </c>
      <c r="K180" s="56"/>
      <c r="L180" s="64" t="s">
        <v>448</v>
      </c>
      <c r="M180" s="74"/>
      <c r="N180" s="74"/>
      <c r="O180" s="74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</row>
    <row r="181" spans="1:33" ht="14.5">
      <c r="A181" s="10"/>
      <c r="B181" s="38"/>
      <c r="C181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</row>
    <row r="182" spans="1:33" ht="14.5">
      <c r="A182" s="10"/>
      <c r="B182" s="5">
        <f>COUNTA(B184:B195)</f>
        <v>8</v>
      </c>
      <c r="C182"/>
      <c r="D182" s="5">
        <f>COUNTA(D184:D194)</f>
        <v>8</v>
      </c>
      <c r="E182" s="10"/>
      <c r="F182" s="5">
        <f>COUNTA(F184:F192)</f>
        <v>5</v>
      </c>
      <c r="G182" s="10"/>
      <c r="H182" s="26">
        <f>COUNTA(H184:H192)</f>
        <v>7</v>
      </c>
      <c r="I182"/>
      <c r="J182" s="26">
        <f>COUNTA(J184:J195)</f>
        <v>12</v>
      </c>
      <c r="K182" s="26"/>
      <c r="L182" s="26">
        <f ca="1">COUNTA(L184:L197)</f>
        <v>12</v>
      </c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</row>
    <row r="183" spans="1:33" ht="14.5">
      <c r="A183" s="10"/>
      <c r="B183" s="93" t="s">
        <v>449</v>
      </c>
      <c r="C183"/>
      <c r="D183" s="93" t="s">
        <v>450</v>
      </c>
      <c r="E183" s="10"/>
      <c r="F183" s="97" t="s">
        <v>451</v>
      </c>
      <c r="G183" s="10"/>
      <c r="H183" s="100" t="s">
        <v>452</v>
      </c>
      <c r="I183"/>
      <c r="J183" s="97" t="s">
        <v>451</v>
      </c>
      <c r="K183" s="10"/>
      <c r="L183" s="150" t="s">
        <v>452</v>
      </c>
      <c r="M183" s="10"/>
      <c r="N183" s="10"/>
      <c r="O183" s="10"/>
      <c r="P183" s="10"/>
      <c r="Q183" s="58"/>
      <c r="R183" s="26"/>
      <c r="S183"/>
      <c r="T183" s="26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</row>
    <row r="184" spans="1:33" ht="14.5">
      <c r="A184" s="10"/>
      <c r="B184" s="66" t="s">
        <v>50</v>
      </c>
      <c r="C184"/>
      <c r="D184" s="66" t="s">
        <v>17</v>
      </c>
      <c r="E184" s="10"/>
      <c r="F184" s="129" t="s">
        <v>453</v>
      </c>
      <c r="G184" s="10"/>
      <c r="H184" s="81" t="s">
        <v>408</v>
      </c>
      <c r="I184"/>
      <c r="J184" s="129" t="s">
        <v>453</v>
      </c>
      <c r="K184" s="10"/>
      <c r="L184" s="129" t="s">
        <v>453</v>
      </c>
      <c r="M184" s="10"/>
      <c r="N184" s="10"/>
      <c r="O184" s="10"/>
      <c r="P184" s="10"/>
      <c r="Q184" s="58"/>
      <c r="R184" s="131"/>
      <c r="S184"/>
      <c r="T184" s="131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</row>
    <row r="185" spans="1:33" ht="14.5">
      <c r="A185" s="10"/>
      <c r="B185" s="66" t="s">
        <v>115</v>
      </c>
      <c r="C185"/>
      <c r="D185" s="66" t="s">
        <v>82</v>
      </c>
      <c r="E185" s="10"/>
      <c r="F185" s="129" t="s">
        <v>405</v>
      </c>
      <c r="G185" s="10"/>
      <c r="H185" s="81" t="s">
        <v>454</v>
      </c>
      <c r="I185"/>
      <c r="J185" s="81" t="s">
        <v>454</v>
      </c>
      <c r="K185" s="10"/>
      <c r="L185" s="81" t="s">
        <v>454</v>
      </c>
      <c r="M185" s="10"/>
      <c r="N185" s="10"/>
      <c r="O185" s="10"/>
      <c r="P185" s="10"/>
      <c r="Q185" s="58"/>
      <c r="R185"/>
      <c r="S185"/>
      <c r="T185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</row>
    <row r="186" spans="1:33" ht="14.5">
      <c r="A186" s="10"/>
      <c r="B186" s="66" t="s">
        <v>300</v>
      </c>
      <c r="C186"/>
      <c r="D186" s="66" t="s">
        <v>74</v>
      </c>
      <c r="E186" s="10"/>
      <c r="F186" s="129" t="s">
        <v>407</v>
      </c>
      <c r="G186" s="10"/>
      <c r="H186" s="81" t="s">
        <v>455</v>
      </c>
      <c r="I186"/>
      <c r="J186" s="129" t="s">
        <v>456</v>
      </c>
      <c r="K186" s="10"/>
      <c r="L186" s="129" t="s">
        <v>456</v>
      </c>
      <c r="M186" s="10"/>
      <c r="N186" s="10"/>
      <c r="O186" s="10"/>
      <c r="P186" s="10"/>
      <c r="Q186" s="58"/>
      <c r="R186"/>
      <c r="S186"/>
      <c r="T186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</row>
    <row r="187" spans="1:33" ht="14.5">
      <c r="A187" s="10"/>
      <c r="B187" s="66" t="s">
        <v>164</v>
      </c>
      <c r="C187"/>
      <c r="D187" s="66" t="s">
        <v>141</v>
      </c>
      <c r="E187" s="10"/>
      <c r="F187" s="129" t="s">
        <v>456</v>
      </c>
      <c r="G187" s="10"/>
      <c r="H187" s="81" t="s">
        <v>457</v>
      </c>
      <c r="I187"/>
      <c r="J187" s="129" t="s">
        <v>405</v>
      </c>
      <c r="K187" s="10"/>
      <c r="L187" s="129" t="s">
        <v>405</v>
      </c>
      <c r="M187" s="10"/>
      <c r="N187" s="10"/>
      <c r="O187" s="10"/>
      <c r="P187" s="10"/>
      <c r="Q187" s="58"/>
      <c r="R187"/>
      <c r="S187"/>
      <c r="T187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</row>
    <row r="188" spans="1:33" ht="14.5">
      <c r="A188" s="10"/>
      <c r="B188" s="66" t="s">
        <v>326</v>
      </c>
      <c r="C188"/>
      <c r="D188" s="66" t="s">
        <v>175</v>
      </c>
      <c r="E188" s="10"/>
      <c r="F188" s="129" t="s">
        <v>413</v>
      </c>
      <c r="G188" s="10"/>
      <c r="H188" s="81" t="s">
        <v>458</v>
      </c>
      <c r="I188"/>
      <c r="J188" s="129" t="s">
        <v>407</v>
      </c>
      <c r="K188" s="10"/>
      <c r="L188" s="129" t="s">
        <v>407</v>
      </c>
      <c r="M188" s="10"/>
      <c r="N188" s="10"/>
      <c r="O188" s="10"/>
      <c r="P188" s="10"/>
      <c r="Q188" s="58"/>
      <c r="R188"/>
      <c r="S188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</row>
    <row r="189" spans="1:33" ht="14.5">
      <c r="A189" s="10"/>
      <c r="B189" s="66" t="s">
        <v>126</v>
      </c>
      <c r="C189"/>
      <c r="D189" s="66" t="s">
        <v>96</v>
      </c>
      <c r="E189" s="10"/>
      <c r="F189" s="129"/>
      <c r="G189" s="10"/>
      <c r="H189" s="81" t="s">
        <v>416</v>
      </c>
      <c r="I189"/>
      <c r="J189" s="81" t="s">
        <v>408</v>
      </c>
      <c r="K189" s="10"/>
      <c r="L189" s="81" t="s">
        <v>408</v>
      </c>
      <c r="M189" s="10"/>
      <c r="N189" s="10"/>
      <c r="O189" s="10"/>
      <c r="P189" s="10"/>
      <c r="Q189" s="58"/>
      <c r="R189"/>
      <c r="S189"/>
      <c r="T189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</row>
    <row r="190" spans="1:33" ht="14.5">
      <c r="A190" s="10"/>
      <c r="B190" s="66" t="s">
        <v>24</v>
      </c>
      <c r="C190"/>
      <c r="D190" s="66" t="s">
        <v>60</v>
      </c>
      <c r="E190" s="10"/>
      <c r="F190" s="129"/>
      <c r="G190" s="10"/>
      <c r="H190" s="81" t="s">
        <v>459</v>
      </c>
      <c r="I190"/>
      <c r="J190" s="81" t="s">
        <v>455</v>
      </c>
      <c r="K190" s="10"/>
      <c r="L190" s="81" t="s">
        <v>455</v>
      </c>
      <c r="M190" s="10"/>
      <c r="N190" s="10"/>
      <c r="O190" s="10"/>
      <c r="P190" s="10"/>
      <c r="Q190" s="58"/>
      <c r="R190"/>
      <c r="S190"/>
      <c r="T19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</row>
    <row r="191" spans="1:33" ht="14.5">
      <c r="A191" s="10"/>
      <c r="B191" s="66" t="s">
        <v>460</v>
      </c>
      <c r="C191"/>
      <c r="D191" s="66" t="s">
        <v>46</v>
      </c>
      <c r="E191" s="10"/>
      <c r="F191" s="129"/>
      <c r="G191" s="10"/>
      <c r="H191" s="81"/>
      <c r="I191"/>
      <c r="J191" s="81" t="s">
        <v>457</v>
      </c>
      <c r="K191" s="10"/>
      <c r="L191" s="81" t="s">
        <v>457</v>
      </c>
      <c r="M191" s="10"/>
      <c r="N191" s="10"/>
      <c r="O191" s="10"/>
      <c r="P191" s="10"/>
      <c r="Q191" s="58"/>
      <c r="R191"/>
      <c r="S191"/>
      <c r="T191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</row>
    <row r="192" spans="1:33" ht="15" customHeight="1">
      <c r="A192" s="10"/>
      <c r="B192" s="1"/>
      <c r="C192"/>
      <c r="D192" s="66"/>
      <c r="E192" s="10"/>
      <c r="F192" s="129"/>
      <c r="G192" s="10"/>
      <c r="H192" s="81"/>
      <c r="I192"/>
      <c r="J192" s="129" t="s">
        <v>413</v>
      </c>
      <c r="K192" s="10"/>
      <c r="L192" s="129" t="s">
        <v>413</v>
      </c>
      <c r="M192" s="10"/>
      <c r="N192" s="10"/>
      <c r="O192" s="10"/>
      <c r="P192" s="10"/>
      <c r="Q192" s="58"/>
      <c r="R192"/>
      <c r="S192"/>
      <c r="T192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</row>
    <row r="193" spans="1:33" ht="14.5">
      <c r="A193" s="10"/>
      <c r="B193" s="45"/>
      <c r="C193"/>
      <c r="D193" s="66"/>
      <c r="E193" s="10"/>
      <c r="F193" s="115" t="str">
        <f>F182&amp;" lag - Trippel Serie"</f>
        <v>5 lag - Trippel Serie</v>
      </c>
      <c r="G193" s="10"/>
      <c r="H193" s="102" t="str">
        <f>H182&amp;" lag - Trippel Serie"</f>
        <v>7 lag - Trippel Serie</v>
      </c>
      <c r="I193"/>
      <c r="J193" s="81" t="s">
        <v>458</v>
      </c>
      <c r="K193" s="10"/>
      <c r="L193" s="81" t="s">
        <v>458</v>
      </c>
      <c r="M193" s="10"/>
      <c r="N193" s="10"/>
      <c r="O193" s="10"/>
      <c r="P193" s="10"/>
      <c r="Q193" s="58"/>
      <c r="R193"/>
      <c r="S193" s="10"/>
      <c r="T193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</row>
    <row r="194" spans="1:33" ht="14.5">
      <c r="A194" s="10"/>
      <c r="B194" s="66"/>
      <c r="C194"/>
      <c r="D194" s="1"/>
      <c r="E194" s="10"/>
      <c r="F194" s="98" t="str">
        <f>(F182-1)*3&amp;" Kamper"</f>
        <v>12 Kamper</v>
      </c>
      <c r="G194" s="10"/>
      <c r="H194" s="116" t="str">
        <f>(H182-1)*3&amp;" Kamper"</f>
        <v>18 Kamper</v>
      </c>
      <c r="I194"/>
      <c r="J194" s="81" t="s">
        <v>416</v>
      </c>
      <c r="K194" s="10"/>
      <c r="L194" s="81" t="s">
        <v>416</v>
      </c>
      <c r="M194" s="10"/>
      <c r="N194" s="10"/>
      <c r="O194" s="10"/>
      <c r="P194" s="10"/>
      <c r="Q194" s="58"/>
      <c r="R194" s="131"/>
      <c r="S194" s="10"/>
      <c r="T194" s="131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</row>
    <row r="195" spans="1:33" ht="14.5">
      <c r="A195" s="10"/>
      <c r="B195" s="130"/>
      <c r="C195"/>
      <c r="D195" s="27"/>
      <c r="E195" s="10"/>
      <c r="F195" s="10"/>
      <c r="G195" s="10"/>
      <c r="H195" s="10"/>
      <c r="I195" s="10"/>
      <c r="J195" s="81" t="s">
        <v>459</v>
      </c>
      <c r="K195" s="10"/>
      <c r="L195" s="81" t="s">
        <v>459</v>
      </c>
      <c r="M195" s="10"/>
      <c r="N195" s="10"/>
      <c r="O195" s="10"/>
      <c r="P195" s="10"/>
      <c r="Q195" s="58"/>
      <c r="R195" s="131"/>
      <c r="S195" s="10"/>
      <c r="T195" s="131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</row>
    <row r="196" spans="1:33" ht="14.5">
      <c r="A196" s="10"/>
      <c r="B196" s="144"/>
      <c r="C196"/>
      <c r="D196" s="27"/>
      <c r="E196" s="10"/>
      <c r="F196" s="10"/>
      <c r="G196" s="10"/>
      <c r="H196" s="10"/>
      <c r="I196" s="10"/>
      <c r="J196" s="115" t="str">
        <f>J182&amp;" lag - Enkel Serie"</f>
        <v>12 lag - Enkel Serie</v>
      </c>
      <c r="K196" s="10"/>
      <c r="L196" s="151" t="str">
        <f ca="1">L182&amp;" lag - Dobbel Serie"</f>
        <v>12 lag - Dobbel Serie</v>
      </c>
      <c r="M196"/>
      <c r="N196"/>
      <c r="O196" s="10"/>
      <c r="P196" s="10"/>
      <c r="Q196" s="58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</row>
    <row r="197" spans="1:33" ht="14.5">
      <c r="A197" s="10"/>
      <c r="B197" s="101" t="str">
        <f>B182&amp;" lag - Trippel Serie"</f>
        <v>8 lag - Trippel Serie</v>
      </c>
      <c r="C197" s="10"/>
      <c r="D197" s="115" t="str">
        <f>D182&amp;" lag - Trippel serie"</f>
        <v>8 lag - Trippel serie</v>
      </c>
      <c r="E197" s="10"/>
      <c r="F197" s="10"/>
      <c r="G197" s="10"/>
      <c r="H197" s="10"/>
      <c r="I197" s="10"/>
      <c r="J197" s="115" t="str">
        <f>(J182-1)*1&amp;" Kamper"</f>
        <v>11 Kamper</v>
      </c>
      <c r="K197" s="10"/>
      <c r="L197" s="152" t="str">
        <f ca="1">(L182-1)*2&amp;" Kamper"</f>
        <v>22 Kamper</v>
      </c>
      <c r="M197"/>
      <c r="N197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</row>
    <row r="198" spans="1:33" ht="18.5">
      <c r="A198" s="10"/>
      <c r="B198" s="105" t="str">
        <f>(B182-1)*3&amp;" Kamper"</f>
        <v>21 Kamper</v>
      </c>
      <c r="C198" s="10"/>
      <c r="D198" s="98" t="str">
        <f>(D182-1)*3&amp;" Kamper"</f>
        <v>21 Kamper</v>
      </c>
      <c r="E198" s="10"/>
      <c r="F198" s="10"/>
      <c r="G198" s="10"/>
      <c r="H198" s="10"/>
      <c r="I198" s="10"/>
      <c r="J198" s="149" t="s">
        <v>461</v>
      </c>
      <c r="K198" s="10"/>
      <c r="L198" s="10"/>
      <c r="M198" s="71"/>
      <c r="N198" s="10"/>
      <c r="O198"/>
      <c r="P198" s="64"/>
      <c r="Q198" s="71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</row>
    <row r="199" spans="1:33" ht="14.5">
      <c r="A199" s="10"/>
      <c r="B199" s="10"/>
      <c r="C199" s="10"/>
      <c r="D199" s="10"/>
      <c r="E199" s="10"/>
      <c r="F199" s="10"/>
      <c r="G199" s="10"/>
      <c r="H199" s="10"/>
      <c r="I199" s="10"/>
      <c r="J199" s="10" t="s">
        <v>423</v>
      </c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</row>
    <row r="200" spans="1:33" ht="14.5">
      <c r="A200" s="10"/>
      <c r="B200" s="10"/>
      <c r="C200" s="10"/>
      <c r="D200" s="10"/>
      <c r="E200" s="10"/>
      <c r="F200" s="10"/>
      <c r="G200" s="10"/>
      <c r="H20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</row>
    <row r="201" spans="1:33" ht="14.5">
      <c r="A201" s="10"/>
      <c r="B201" s="26">
        <f>COUNTA(B203:B216)</f>
        <v>11</v>
      </c>
      <c r="C201" s="10"/>
      <c r="D201" s="26">
        <f>COUNTA(D203:D216)</f>
        <v>11</v>
      </c>
      <c r="E201" s="10"/>
      <c r="F201" s="183">
        <v>4</v>
      </c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</row>
    <row r="202" spans="1:33" ht="14.5">
      <c r="A202" s="10"/>
      <c r="B202" s="102" t="s">
        <v>462</v>
      </c>
      <c r="C202" s="10"/>
      <c r="D202" s="102" t="s">
        <v>463</v>
      </c>
      <c r="E202" s="10"/>
      <c r="F202" s="187" t="s">
        <v>464</v>
      </c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</row>
    <row r="203" spans="1:33" ht="14.5">
      <c r="A203" s="10"/>
      <c r="B203" s="214" t="s">
        <v>299</v>
      </c>
      <c r="C203" s="10"/>
      <c r="D203" s="214" t="s">
        <v>129</v>
      </c>
      <c r="E203" s="10"/>
      <c r="F203" s="214" t="s">
        <v>30</v>
      </c>
      <c r="G203" s="10"/>
      <c r="H203" s="10"/>
      <c r="I203" s="10"/>
      <c r="J203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</row>
    <row r="204" spans="1:33" ht="14.5">
      <c r="A204" s="10"/>
      <c r="B204" s="214" t="s">
        <v>98</v>
      </c>
      <c r="C204" s="10"/>
      <c r="D204" s="214" t="s">
        <v>91</v>
      </c>
      <c r="E204" s="10"/>
      <c r="F204" s="214" t="s">
        <v>280</v>
      </c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</row>
    <row r="205" spans="1:33" ht="14.5">
      <c r="A205" s="10"/>
      <c r="B205" s="214" t="s">
        <v>182</v>
      </c>
      <c r="C205" s="10"/>
      <c r="D205" s="214" t="s">
        <v>36</v>
      </c>
      <c r="E205" s="10"/>
      <c r="F205" s="214" t="s">
        <v>274</v>
      </c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</row>
    <row r="206" spans="1:33" ht="14.5">
      <c r="A206" s="10"/>
      <c r="B206" s="214" t="s">
        <v>183</v>
      </c>
      <c r="C206" s="10"/>
      <c r="D206" s="214" t="s">
        <v>28</v>
      </c>
      <c r="E206" s="10"/>
      <c r="F206" s="222" t="s">
        <v>343</v>
      </c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</row>
    <row r="207" spans="1:33" ht="14.5">
      <c r="A207" s="10"/>
      <c r="B207" s="214" t="s">
        <v>40</v>
      </c>
      <c r="C207" s="10"/>
      <c r="D207" s="214" t="s">
        <v>88</v>
      </c>
      <c r="E207" s="10"/>
      <c r="F207" s="13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</row>
    <row r="208" spans="1:33" ht="14.5">
      <c r="A208" s="10"/>
      <c r="B208" s="214" t="s">
        <v>229</v>
      </c>
      <c r="C208" s="10"/>
      <c r="D208" s="214" t="s">
        <v>309</v>
      </c>
      <c r="E208" s="10"/>
      <c r="F208" s="188" t="s">
        <v>465</v>
      </c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</row>
    <row r="209" spans="1:33" ht="14.5">
      <c r="A209" s="10"/>
      <c r="B209" s="214" t="s">
        <v>284</v>
      </c>
      <c r="C209" s="10"/>
      <c r="D209" s="214" t="s">
        <v>143</v>
      </c>
      <c r="E209" s="10"/>
      <c r="F209" s="237" t="str">
        <f>(F201-1)*4&amp;" Kamper"</f>
        <v>12 Kamper</v>
      </c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</row>
    <row r="210" spans="1:33" ht="14.5">
      <c r="A210" s="10"/>
      <c r="B210" s="214" t="s">
        <v>62</v>
      </c>
      <c r="C210" s="10"/>
      <c r="D210" s="214" t="s">
        <v>272</v>
      </c>
      <c r="E210" s="10"/>
      <c r="F210" s="236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3" ht="14.5">
      <c r="A211" s="10"/>
      <c r="B211" s="214" t="s">
        <v>113</v>
      </c>
      <c r="C211" s="10"/>
      <c r="D211" s="214" t="s">
        <v>315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</row>
    <row r="212" spans="1:33" ht="14.5">
      <c r="A212" s="10"/>
      <c r="B212" s="214" t="s">
        <v>80</v>
      </c>
      <c r="C212" s="10"/>
      <c r="D212" s="214" t="s">
        <v>52</v>
      </c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</row>
    <row r="213" spans="1:33" ht="14.5">
      <c r="A213" s="10"/>
      <c r="B213" s="214" t="s">
        <v>129</v>
      </c>
      <c r="C213" s="10"/>
      <c r="D213" s="214" t="s">
        <v>251</v>
      </c>
      <c r="E213" s="10"/>
      <c r="F213"/>
      <c r="G213" s="10"/>
      <c r="H213"/>
      <c r="I213" s="10"/>
      <c r="J213" s="10"/>
      <c r="K213" s="10"/>
      <c r="L213" s="10"/>
      <c r="M213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</row>
    <row r="214" spans="1:33" ht="14.5">
      <c r="A214" s="10"/>
      <c r="B214" s="130"/>
      <c r="C214" s="83"/>
      <c r="D214" s="130"/>
      <c r="E214" s="83"/>
      <c r="F214"/>
      <c r="G214" s="10"/>
      <c r="H214" s="10"/>
      <c r="I214" s="10"/>
      <c r="J214" s="10"/>
      <c r="K214" s="10"/>
      <c r="L214"/>
      <c r="M214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</row>
    <row r="215" spans="1:33" ht="14.5">
      <c r="A215" s="10"/>
      <c r="B215" s="66"/>
      <c r="C215" s="10"/>
      <c r="D215" s="13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</row>
    <row r="216" spans="1:33" ht="14.5">
      <c r="A216" s="10"/>
      <c r="B216" s="225"/>
      <c r="C216" s="10"/>
      <c r="D216" s="225"/>
      <c r="E216" s="10"/>
      <c r="F216" s="235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</row>
    <row r="217" spans="1:33" ht="14.5">
      <c r="A217" s="10"/>
      <c r="B217" s="103" t="str">
        <f>B201&amp;" lag - Dobbel Serie"</f>
        <v>11 lag - Dobbel Serie</v>
      </c>
      <c r="C217" s="10"/>
      <c r="D217" s="103" t="str">
        <f>D201&amp;" lag - Dobbel Serie"</f>
        <v>11 lag - Dobbel Serie</v>
      </c>
      <c r="E217" s="10"/>
      <c r="F217" s="131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</row>
    <row r="218" spans="1:33" ht="14.5">
      <c r="A218" s="10"/>
      <c r="B218" s="103" t="str">
        <f>(B201-1)*2&amp;" Kamper"</f>
        <v>20 Kamper</v>
      </c>
      <c r="C218" s="10"/>
      <c r="D218" s="100" t="str">
        <f>(D201-1)*2&amp;" Kamper"</f>
        <v>20 Kamper</v>
      </c>
      <c r="E218" s="10"/>
      <c r="F218" s="131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</row>
    <row r="219" spans="1:33" ht="14.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</row>
    <row r="220" spans="1:33" ht="14.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</row>
    <row r="221" spans="1:33" ht="18.5">
      <c r="A221" s="10"/>
      <c r="B221" s="64" t="s">
        <v>66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</row>
    <row r="222" spans="1:33" ht="14.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</row>
    <row r="223" spans="1:33" ht="14.5">
      <c r="A223" s="10"/>
      <c r="B223" s="26">
        <f>COUNTA(B225:B238)</f>
        <v>13</v>
      </c>
      <c r="C223" s="10"/>
      <c r="D223" s="26">
        <f>COUNTA(D225:D238)</f>
        <v>13</v>
      </c>
      <c r="E223" s="10"/>
      <c r="F223" s="26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</row>
    <row r="224" spans="1:33" ht="14.5">
      <c r="A224" s="10"/>
      <c r="B224" s="102" t="s">
        <v>462</v>
      </c>
      <c r="C224" s="10"/>
      <c r="D224" s="102" t="s">
        <v>463</v>
      </c>
      <c r="E224" s="10"/>
      <c r="F224" s="131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</row>
    <row r="225" spans="1:33" ht="14.5">
      <c r="A225" s="10"/>
      <c r="B225" s="214" t="s">
        <v>299</v>
      </c>
      <c r="C225" s="10"/>
      <c r="D225" s="214" t="s">
        <v>129</v>
      </c>
      <c r="E225" s="10"/>
      <c r="F225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ht="14.5">
      <c r="A226" s="10"/>
      <c r="B226" s="214" t="s">
        <v>98</v>
      </c>
      <c r="C226" s="10"/>
      <c r="D226" s="214" t="s">
        <v>91</v>
      </c>
      <c r="E226" s="10"/>
      <c r="F226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</row>
    <row r="227" spans="1:33" ht="14.5">
      <c r="A227" s="10"/>
      <c r="B227" s="214" t="s">
        <v>182</v>
      </c>
      <c r="C227" s="10"/>
      <c r="D227" s="214" t="s">
        <v>36</v>
      </c>
      <c r="E227" s="10"/>
      <c r="F227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</row>
    <row r="228" spans="1:33" ht="18.75" customHeight="1">
      <c r="A228" s="10"/>
      <c r="B228" s="214" t="s">
        <v>183</v>
      </c>
      <c r="C228" s="10"/>
      <c r="D228" s="214" t="s">
        <v>28</v>
      </c>
      <c r="E228" s="10"/>
      <c r="F228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</row>
    <row r="229" spans="1:33" ht="18.75" customHeight="1">
      <c r="A229" s="10"/>
      <c r="B229" s="214" t="s">
        <v>40</v>
      </c>
      <c r="C229" s="10"/>
      <c r="D229" s="214" t="s">
        <v>88</v>
      </c>
      <c r="E229" s="10"/>
      <c r="F229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</row>
    <row r="230" spans="1:33" ht="14.5">
      <c r="A230" s="10"/>
      <c r="B230" s="214" t="s">
        <v>229</v>
      </c>
      <c r="C230" s="10"/>
      <c r="D230" s="214" t="s">
        <v>309</v>
      </c>
      <c r="E230" s="10"/>
      <c r="F23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</row>
    <row r="231" spans="1:33" ht="14.5">
      <c r="A231" s="10"/>
      <c r="B231" s="214" t="s">
        <v>284</v>
      </c>
      <c r="C231" s="10"/>
      <c r="D231" s="214" t="s">
        <v>143</v>
      </c>
      <c r="E231" s="10"/>
      <c r="F231"/>
      <c r="G231" s="10"/>
      <c r="H231" s="10"/>
      <c r="I231" s="10"/>
      <c r="J231" s="10"/>
      <c r="K231"/>
      <c r="L231" s="10"/>
      <c r="M231"/>
      <c r="N231" s="10"/>
      <c r="O231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</row>
    <row r="232" spans="1:33" ht="14.5">
      <c r="A232" s="10"/>
      <c r="B232" s="214" t="s">
        <v>62</v>
      </c>
      <c r="C232" s="10"/>
      <c r="D232" s="214" t="s">
        <v>272</v>
      </c>
      <c r="E232" s="10"/>
      <c r="F232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</row>
    <row r="233" spans="1:33" ht="14.5">
      <c r="A233" s="10"/>
      <c r="B233" s="214" t="s">
        <v>113</v>
      </c>
      <c r="C233" s="10"/>
      <c r="D233" s="214" t="s">
        <v>315</v>
      </c>
      <c r="E233" s="10"/>
      <c r="F233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</row>
    <row r="234" spans="1:33" ht="14.5">
      <c r="A234" s="10"/>
      <c r="B234" s="214" t="s">
        <v>80</v>
      </c>
      <c r="C234" s="10"/>
      <c r="D234" s="214" t="s">
        <v>52</v>
      </c>
      <c r="E234" s="10"/>
      <c r="F234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</row>
    <row r="235" spans="1:33" ht="14.5">
      <c r="A235" s="10"/>
      <c r="B235" s="214" t="s">
        <v>129</v>
      </c>
      <c r="C235" s="10"/>
      <c r="D235" s="214" t="s">
        <v>251</v>
      </c>
      <c r="E235" s="10"/>
      <c r="F235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</row>
    <row r="236" spans="1:33" ht="14.5">
      <c r="A236" s="10"/>
      <c r="B236" s="214" t="s">
        <v>466</v>
      </c>
      <c r="C236" s="83"/>
      <c r="D236" s="214" t="s">
        <v>467</v>
      </c>
      <c r="E236" s="10"/>
      <c r="F236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</row>
    <row r="237" spans="1:33" ht="14.5">
      <c r="A237" s="10"/>
      <c r="B237" s="214" t="s">
        <v>468</v>
      </c>
      <c r="C237" s="10"/>
      <c r="D237" s="214" t="s">
        <v>469</v>
      </c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</row>
    <row r="238" spans="1:33" ht="14.5">
      <c r="A238" s="10"/>
      <c r="B238" s="225"/>
      <c r="C238" s="10"/>
      <c r="D238" s="225"/>
      <c r="E238" s="10"/>
      <c r="F238" s="235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</row>
    <row r="239" spans="1:33" ht="14.5">
      <c r="A239" s="10"/>
      <c r="B239" s="103" t="str">
        <f>B223&amp;" lag - Dobbel Serie"</f>
        <v>13 lag - Dobbel Serie</v>
      </c>
      <c r="C239" s="10"/>
      <c r="D239" s="103" t="str">
        <f>D223&amp;" lag - Dobbel Serie"</f>
        <v>13 lag - Dobbel Serie</v>
      </c>
      <c r="E239" s="10"/>
      <c r="F239" s="131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</row>
    <row r="240" spans="1:33" ht="14.5">
      <c r="A240" s="10"/>
      <c r="B240" s="103" t="str">
        <f>(B223-1)*2&amp;" Kamper"</f>
        <v>24 Kamper</v>
      </c>
      <c r="C240" s="10"/>
      <c r="D240" s="100" t="str">
        <f>(D223-1)*2&amp;" Kamper"</f>
        <v>24 Kamper</v>
      </c>
      <c r="E240" s="10"/>
      <c r="F240" s="131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</row>
    <row r="241" spans="1:33" ht="14.5">
      <c r="A241" s="10"/>
      <c r="B241"/>
      <c r="C241" s="10"/>
      <c r="D241"/>
      <c r="E241" s="10"/>
      <c r="F241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</row>
    <row r="242" spans="1:33" ht="14.5">
      <c r="A242" s="10"/>
      <c r="B242"/>
      <c r="C242" s="10"/>
      <c r="D242"/>
      <c r="E242" s="10"/>
      <c r="F242"/>
      <c r="G242" s="10"/>
      <c r="H242"/>
      <c r="I242" s="10"/>
      <c r="J242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</row>
    <row r="243" spans="1:33" ht="14.5">
      <c r="A243" s="10"/>
      <c r="B243"/>
      <c r="C243" s="10"/>
      <c r="D243"/>
      <c r="E243" s="10"/>
      <c r="F243"/>
      <c r="G243" s="10"/>
      <c r="H243"/>
      <c r="I243" s="10"/>
      <c r="J243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</row>
    <row r="244" spans="1:33" ht="14.5">
      <c r="A244" s="10"/>
      <c r="B244"/>
      <c r="C244" s="10"/>
      <c r="D244"/>
      <c r="E244" s="10"/>
      <c r="F244"/>
      <c r="G244" s="10"/>
      <c r="H244"/>
      <c r="I244" s="10"/>
      <c r="J244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</row>
    <row r="245" spans="1:33" ht="14.5">
      <c r="A245" s="10"/>
      <c r="B245"/>
      <c r="C245" s="10"/>
      <c r="D245"/>
      <c r="E245" s="10"/>
      <c r="F245"/>
      <c r="G245" s="10"/>
      <c r="H245"/>
      <c r="I245" s="10"/>
      <c r="J245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</row>
    <row r="246" spans="1:33" ht="14.5">
      <c r="A246" s="10"/>
      <c r="B246"/>
      <c r="C246" s="10"/>
      <c r="D246"/>
      <c r="E246" s="10"/>
      <c r="F246"/>
      <c r="G246" s="10"/>
      <c r="H246"/>
      <c r="I246" s="10"/>
      <c r="J246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3" ht="14.5">
      <c r="A247" s="10"/>
      <c r="B247"/>
      <c r="C247" s="10"/>
      <c r="D247"/>
      <c r="E247" s="10"/>
      <c r="F247"/>
      <c r="G247" s="10"/>
      <c r="H247"/>
      <c r="I247" s="10"/>
      <c r="J247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</row>
    <row r="248" spans="1:33" ht="14.5">
      <c r="A248" s="10"/>
      <c r="B248"/>
      <c r="C248" s="10"/>
      <c r="D248"/>
      <c r="E248" s="10"/>
      <c r="F248"/>
      <c r="G248" s="10"/>
      <c r="H248"/>
      <c r="I248" s="10"/>
      <c r="J248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</row>
    <row r="249" spans="1:33" ht="14.5">
      <c r="A249" s="10"/>
      <c r="B249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3" ht="14.5">
      <c r="A250" s="10"/>
      <c r="B25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</row>
    <row r="251" spans="1:33" s="87" customFormat="1" ht="21">
      <c r="B251" s="87" t="s">
        <v>470</v>
      </c>
      <c r="D251" s="91">
        <f>B253+D253+H253+B274+D274</f>
        <v>49</v>
      </c>
      <c r="E251" s="87" t="s">
        <v>6</v>
      </c>
    </row>
    <row r="252" spans="1:33" ht="18.5">
      <c r="A252" s="10"/>
      <c r="B252" s="64"/>
      <c r="C252" s="64"/>
      <c r="D252" s="64"/>
      <c r="E252" s="64"/>
      <c r="F252" s="64" t="s">
        <v>161</v>
      </c>
      <c r="G252" s="56"/>
      <c r="H252" s="64" t="s">
        <v>399</v>
      </c>
      <c r="I252" s="64"/>
      <c r="J252" s="64" t="s">
        <v>400</v>
      </c>
      <c r="K252" s="64"/>
      <c r="L252" s="65"/>
      <c r="M252" s="64"/>
      <c r="N252" s="2"/>
      <c r="O252" s="64"/>
      <c r="P252" s="64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</row>
    <row r="253" spans="1:33" ht="14.5">
      <c r="A253" s="10"/>
      <c r="B253" s="5">
        <v>10</v>
      </c>
      <c r="C253" s="10"/>
      <c r="D253" s="26">
        <v>11</v>
      </c>
      <c r="E253" s="10"/>
      <c r="F253" s="5">
        <f>COUNTA(F256:F268)</f>
        <v>13</v>
      </c>
      <c r="G253" s="10"/>
      <c r="H253" s="26">
        <f>COUNTA(H255:H264)</f>
        <v>8</v>
      </c>
      <c r="I253" s="10"/>
      <c r="J253" s="5">
        <f>COUNTA(J255:J264)</f>
        <v>8</v>
      </c>
      <c r="K253" s="10"/>
      <c r="L253" s="5"/>
      <c r="M253" s="10"/>
      <c r="N253" s="10"/>
      <c r="O253" s="10"/>
      <c r="P253" s="26"/>
      <c r="Q253" s="22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</row>
    <row r="254" spans="1:33" ht="14.5">
      <c r="A254" s="10"/>
      <c r="B254" s="97" t="s">
        <v>471</v>
      </c>
      <c r="C254" s="10"/>
      <c r="D254" s="97" t="s">
        <v>472</v>
      </c>
      <c r="E254" s="10"/>
      <c r="F254" s="100" t="s">
        <v>473</v>
      </c>
      <c r="G254" s="10"/>
      <c r="H254" s="93" t="s">
        <v>474</v>
      </c>
      <c r="I254" s="10"/>
      <c r="J254" s="93" t="s">
        <v>474</v>
      </c>
      <c r="K254" s="10"/>
      <c r="L254" s="131" t="s">
        <v>475</v>
      </c>
      <c r="M254" s="10"/>
      <c r="N254" s="10"/>
      <c r="O254" s="10"/>
      <c r="P254" s="40"/>
      <c r="Q254" s="22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</row>
    <row r="255" spans="1:33" ht="14.5">
      <c r="A255" s="10"/>
      <c r="B255" s="214" t="s">
        <v>50</v>
      </c>
      <c r="C255" s="10"/>
      <c r="D255" s="214" t="s">
        <v>17</v>
      </c>
      <c r="E255" s="10"/>
      <c r="F255" s="164" t="s">
        <v>476</v>
      </c>
      <c r="G255" s="10"/>
      <c r="H255" s="163" t="s">
        <v>477</v>
      </c>
      <c r="I255" s="10"/>
      <c r="J255" s="163" t="s">
        <v>477</v>
      </c>
      <c r="K255" s="10"/>
      <c r="L255" s="138"/>
      <c r="M255" s="10"/>
      <c r="N255" s="10"/>
      <c r="O255" s="10"/>
      <c r="P255" s="35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</row>
    <row r="256" spans="1:33" ht="14.5">
      <c r="A256" s="10"/>
      <c r="B256" s="214" t="s">
        <v>24</v>
      </c>
      <c r="C256" s="10"/>
      <c r="D256" s="214" t="s">
        <v>141</v>
      </c>
      <c r="E256" s="10"/>
      <c r="F256" s="165" t="s">
        <v>478</v>
      </c>
      <c r="G256" s="10"/>
      <c r="H256" s="163" t="s">
        <v>479</v>
      </c>
      <c r="I256" s="10"/>
      <c r="J256" s="163" t="s">
        <v>479</v>
      </c>
      <c r="K256" s="10"/>
      <c r="L256" s="138"/>
      <c r="M256" s="10"/>
      <c r="N256" s="10"/>
      <c r="O256" s="10"/>
      <c r="P256" s="35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</row>
    <row r="257" spans="1:33" ht="14.5">
      <c r="A257" s="10"/>
      <c r="B257" s="214" t="s">
        <v>52</v>
      </c>
      <c r="C257" s="10"/>
      <c r="D257" s="214" t="s">
        <v>96</v>
      </c>
      <c r="E257" s="10"/>
      <c r="F257" s="165" t="s">
        <v>480</v>
      </c>
      <c r="G257" s="10"/>
      <c r="H257" s="163" t="s">
        <v>481</v>
      </c>
      <c r="I257" s="10"/>
      <c r="J257" s="163" t="s">
        <v>481</v>
      </c>
      <c r="K257" s="10"/>
      <c r="L257" s="138"/>
      <c r="M257" s="10"/>
      <c r="N257" s="10"/>
      <c r="O257" s="10"/>
      <c r="P257" s="35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</row>
    <row r="258" spans="1:33" ht="14.5">
      <c r="A258" s="10"/>
      <c r="B258" s="214" t="s">
        <v>326</v>
      </c>
      <c r="C258" s="10"/>
      <c r="D258" s="214" t="s">
        <v>54</v>
      </c>
      <c r="E258" s="10"/>
      <c r="F258" s="165" t="s">
        <v>482</v>
      </c>
      <c r="G258" s="10"/>
      <c r="H258" s="163" t="s">
        <v>483</v>
      </c>
      <c r="I258" s="10"/>
      <c r="J258" s="163" t="s">
        <v>483</v>
      </c>
      <c r="K258" s="10"/>
      <c r="L258" s="138"/>
      <c r="M258" s="10"/>
      <c r="N258" s="10"/>
      <c r="O258" s="10"/>
      <c r="P258" s="35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</row>
    <row r="259" spans="1:33" ht="14.5">
      <c r="A259" s="10"/>
      <c r="B259" s="214" t="s">
        <v>175</v>
      </c>
      <c r="C259" s="10"/>
      <c r="D259" s="214" t="s">
        <v>28</v>
      </c>
      <c r="E259" s="10"/>
      <c r="F259" s="166" t="s">
        <v>484</v>
      </c>
      <c r="G259" s="10"/>
      <c r="H259" s="163" t="s">
        <v>485</v>
      </c>
      <c r="I259" s="10"/>
      <c r="J259" s="163" t="s">
        <v>485</v>
      </c>
      <c r="K259" s="10"/>
      <c r="L259" s="138"/>
      <c r="M259" s="10"/>
      <c r="N259" s="10"/>
      <c r="O259" s="10"/>
      <c r="P259" s="35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</row>
    <row r="260" spans="1:33" ht="14.5">
      <c r="A260" s="10"/>
      <c r="B260" s="214" t="s">
        <v>460</v>
      </c>
      <c r="C260" s="10"/>
      <c r="D260" s="214" t="s">
        <v>182</v>
      </c>
      <c r="E260" s="10"/>
      <c r="F260" s="165" t="s">
        <v>486</v>
      </c>
      <c r="G260" s="10"/>
      <c r="H260" s="163" t="s">
        <v>487</v>
      </c>
      <c r="I260" s="10"/>
      <c r="J260" s="163" t="s">
        <v>487</v>
      </c>
      <c r="K260" s="10"/>
      <c r="L260" s="138"/>
      <c r="M260" s="10"/>
      <c r="N260" s="10"/>
      <c r="O260" s="10"/>
      <c r="P260" s="35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</row>
    <row r="261" spans="1:33" ht="14.5">
      <c r="A261" s="10"/>
      <c r="B261" s="214" t="s">
        <v>331</v>
      </c>
      <c r="C261" s="10"/>
      <c r="D261" s="214" t="s">
        <v>88</v>
      </c>
      <c r="E261" s="10"/>
      <c r="F261" s="163" t="s">
        <v>488</v>
      </c>
      <c r="G261" s="10"/>
      <c r="H261" s="163" t="s">
        <v>489</v>
      </c>
      <c r="I261" s="10"/>
      <c r="J261" s="163" t="s">
        <v>489</v>
      </c>
      <c r="K261" s="10"/>
      <c r="L261" s="138"/>
      <c r="M261" s="10"/>
      <c r="N261" s="10"/>
      <c r="O261" s="10"/>
      <c r="P261" s="35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</row>
    <row r="262" spans="1:33" ht="14.5">
      <c r="A262" s="10"/>
      <c r="B262" s="214" t="s">
        <v>80</v>
      </c>
      <c r="C262" s="10"/>
      <c r="D262" s="214" t="s">
        <v>490</v>
      </c>
      <c r="E262" s="10"/>
      <c r="F262" s="163" t="s">
        <v>491</v>
      </c>
      <c r="G262" s="10"/>
      <c r="H262" s="163" t="s">
        <v>492</v>
      </c>
      <c r="I262" s="10"/>
      <c r="J262" s="163" t="s">
        <v>492</v>
      </c>
      <c r="K262" s="10"/>
      <c r="L262" s="138"/>
      <c r="M262" s="10"/>
      <c r="N262" s="10"/>
      <c r="O262" s="10"/>
      <c r="P262" s="35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</row>
    <row r="263" spans="1:33" ht="14.5">
      <c r="A263" s="10"/>
      <c r="B263" s="214" t="s">
        <v>33</v>
      </c>
      <c r="C263" s="10"/>
      <c r="D263" s="214" t="s">
        <v>73</v>
      </c>
      <c r="E263" s="10"/>
      <c r="F263" s="163" t="s">
        <v>493</v>
      </c>
      <c r="G263" s="10"/>
      <c r="H263" s="81"/>
      <c r="I263" s="10"/>
      <c r="J263" s="81"/>
      <c r="K263" s="10"/>
      <c r="L263" s="138"/>
      <c r="M263" s="10"/>
      <c r="N263" s="10"/>
      <c r="O263" s="10"/>
      <c r="P263" s="35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</row>
    <row r="264" spans="1:33" ht="14.5">
      <c r="A264" s="10"/>
      <c r="B264" s="214" t="s">
        <v>494</v>
      </c>
      <c r="C264" s="10"/>
      <c r="D264" s="214" t="s">
        <v>82</v>
      </c>
      <c r="E264" s="10"/>
      <c r="F264" s="163" t="s">
        <v>495</v>
      </c>
      <c r="G264" s="10"/>
      <c r="H264" s="81"/>
      <c r="I264" s="10"/>
      <c r="J264" s="81"/>
      <c r="K264" s="10"/>
      <c r="L264" s="138"/>
      <c r="M264" s="10"/>
      <c r="N264" s="10"/>
      <c r="O264" s="10"/>
      <c r="P264" s="35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</row>
    <row r="265" spans="1:33" ht="14.5">
      <c r="A265" s="10"/>
      <c r="B265" s="130"/>
      <c r="C265" s="10"/>
      <c r="D265" s="214" t="s">
        <v>251</v>
      </c>
      <c r="E265" s="10"/>
      <c r="F265" s="163" t="s">
        <v>496</v>
      </c>
      <c r="G265" s="10"/>
      <c r="H265" s="97" t="str">
        <f>H253&amp;" lag - Dobbel Serie"</f>
        <v>8 lag - Dobbel Serie</v>
      </c>
      <c r="I265" s="10"/>
      <c r="J265" s="97" t="str">
        <f>J253&amp;" lag - Trippel Serie"</f>
        <v>8 lag - Trippel Serie</v>
      </c>
      <c r="K265" s="10"/>
      <c r="L265" s="131"/>
      <c r="M265" s="10"/>
      <c r="N265" s="10"/>
      <c r="O265" s="10"/>
      <c r="P265" s="35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</row>
    <row r="266" spans="1:33" ht="14.5">
      <c r="A266" s="10"/>
      <c r="B266" s="215"/>
      <c r="C266" s="10"/>
      <c r="D266" s="130"/>
      <c r="E266" s="10"/>
      <c r="F266" s="163" t="s">
        <v>497</v>
      </c>
      <c r="G266" s="10"/>
      <c r="H266" s="99" t="str">
        <f>(H253-1)*2&amp; " kamper"</f>
        <v>14 kamper</v>
      </c>
      <c r="I266" s="10"/>
      <c r="J266" s="99" t="str">
        <f>(J253-1)*3&amp;" Kamper"</f>
        <v>21 Kamper</v>
      </c>
      <c r="K266" s="10"/>
      <c r="L266" s="131"/>
      <c r="M266" s="10"/>
      <c r="N266" s="10"/>
      <c r="O266" s="10"/>
      <c r="P266" s="35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</row>
    <row r="267" spans="1:33" ht="15.5">
      <c r="A267" s="10"/>
      <c r="B267" s="97" t="str">
        <f>B253&amp;" lag - Dobbel Serie"</f>
        <v>10 lag - Dobbel Serie</v>
      </c>
      <c r="C267" s="10"/>
      <c r="D267" s="115" t="str">
        <f>D253&amp;" lag - Dobbel Serie"</f>
        <v>11 lag - Dobbel Serie</v>
      </c>
      <c r="E267" s="10"/>
      <c r="F267" s="163" t="s">
        <v>498</v>
      </c>
      <c r="G267" s="10"/>
      <c r="H267" s="10"/>
      <c r="I267" s="10"/>
      <c r="J267" s="10"/>
      <c r="K267" s="10"/>
      <c r="L267" s="55"/>
      <c r="M267" s="10"/>
      <c r="N267" s="10"/>
      <c r="O267" s="10"/>
      <c r="P267" s="35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</row>
    <row r="268" spans="1:33" ht="14.5">
      <c r="A268" s="10"/>
      <c r="B268" s="98" t="str">
        <f>(B253-1)*2&amp;" Kamper"</f>
        <v>18 Kamper</v>
      </c>
      <c r="C268" s="10"/>
      <c r="D268" s="98" t="str">
        <f>(D253-1)*2&amp;" Kamper"</f>
        <v>20 Kamper</v>
      </c>
      <c r="E268" s="10"/>
      <c r="F268" s="163" t="s">
        <v>499</v>
      </c>
      <c r="G268" s="10"/>
      <c r="H268" s="10"/>
      <c r="I268" s="10"/>
      <c r="J268" s="10"/>
      <c r="K268" s="10"/>
      <c r="L268" s="5"/>
      <c r="M268" s="10"/>
      <c r="N268" s="10"/>
      <c r="O268" s="10"/>
      <c r="P268" s="35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</row>
    <row r="269" spans="1:33" ht="14.5">
      <c r="A269" s="10"/>
      <c r="B269"/>
      <c r="C269"/>
      <c r="D269"/>
      <c r="E269"/>
      <c r="F269" s="117" t="str">
        <f>F253&amp;" lag - Dobbel Serie"</f>
        <v>13 lag - Dobbel Serie</v>
      </c>
      <c r="G269" s="10"/>
      <c r="H269" s="10"/>
      <c r="I269" s="10"/>
      <c r="J269" s="10"/>
      <c r="K269" s="10"/>
      <c r="L269" s="40"/>
      <c r="M269" s="10"/>
      <c r="N269" s="10"/>
      <c r="O269" s="10"/>
      <c r="P269" s="35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</row>
    <row r="270" spans="1:33" ht="14.5">
      <c r="A270" s="10"/>
      <c r="B270"/>
      <c r="C270"/>
      <c r="D270"/>
      <c r="E270"/>
      <c r="F270" s="116" t="str">
        <f>(F253-1)*2&amp; " kamper"</f>
        <v>24 kamper</v>
      </c>
      <c r="G270" s="10"/>
      <c r="H270" s="10"/>
      <c r="I270" s="10"/>
      <c r="J270" s="10"/>
      <c r="K270" s="10"/>
      <c r="L270" s="40"/>
      <c r="M270" s="10"/>
      <c r="N270" s="10"/>
      <c r="O270" s="10"/>
      <c r="P270" s="35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</row>
    <row r="271" spans="1:33" ht="14.5">
      <c r="A271" s="10"/>
      <c r="B271"/>
      <c r="C271"/>
      <c r="D271"/>
      <c r="E271"/>
      <c r="F271" s="218" t="s">
        <v>500</v>
      </c>
      <c r="G271" s="10"/>
      <c r="H271" s="10"/>
      <c r="I271" s="10"/>
      <c r="J271" s="10"/>
      <c r="K271" s="10"/>
      <c r="L271" s="40"/>
      <c r="M271" s="10"/>
      <c r="N271" s="10"/>
      <c r="O271" s="10"/>
      <c r="P271" s="35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</row>
    <row r="272" spans="1:33" ht="14.5">
      <c r="A272" s="10"/>
      <c r="B272"/>
      <c r="C272"/>
      <c r="D272"/>
      <c r="E272"/>
      <c r="F272" s="10"/>
      <c r="G272" s="10"/>
      <c r="H272" s="10"/>
      <c r="I272" s="10"/>
      <c r="J272" s="10"/>
      <c r="K272" s="10"/>
      <c r="L272" s="40"/>
      <c r="M272" s="10"/>
      <c r="N272" s="10"/>
      <c r="O272" s="10"/>
      <c r="P272" s="35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</row>
    <row r="273" spans="1:33" ht="18.5">
      <c r="A273" s="10"/>
      <c r="B273" s="64" t="s">
        <v>65</v>
      </c>
      <c r="C273"/>
      <c r="D273"/>
      <c r="E273"/>
      <c r="F273" s="10"/>
      <c r="G273" s="10"/>
      <c r="H273"/>
      <c r="I273" s="10"/>
      <c r="J273" s="10"/>
      <c r="K273" s="10"/>
      <c r="L273" s="10"/>
      <c r="M273" s="10"/>
      <c r="N273" s="10"/>
      <c r="O273" s="10"/>
      <c r="P273" s="6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</row>
    <row r="274" spans="1:33" ht="14.5">
      <c r="A274" s="10"/>
      <c r="B274" s="5">
        <f>COUNTA(B276:B288)</f>
        <v>10</v>
      </c>
      <c r="C274"/>
      <c r="D274" s="5">
        <f>COUNTA(D276:D289)</f>
        <v>10</v>
      </c>
      <c r="E274"/>
      <c r="F274"/>
      <c r="G274" s="10"/>
      <c r="H274"/>
      <c r="I274" s="10"/>
      <c r="J274" s="10"/>
      <c r="K274" s="10"/>
      <c r="L274" s="10"/>
      <c r="M274" s="10"/>
      <c r="N274" s="35"/>
      <c r="O274" s="10"/>
      <c r="P274" s="6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</row>
    <row r="275" spans="1:33" ht="14.5">
      <c r="A275" s="10"/>
      <c r="B275" s="120" t="s">
        <v>501</v>
      </c>
      <c r="C275"/>
      <c r="D275" s="102" t="s">
        <v>502</v>
      </c>
      <c r="E275"/>
      <c r="F275"/>
      <c r="G275" s="10"/>
      <c r="H275"/>
      <c r="I275" s="10"/>
      <c r="J275" s="10"/>
      <c r="K275" s="10"/>
      <c r="L275" s="10"/>
      <c r="M275" s="10"/>
      <c r="N275" s="35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</row>
    <row r="276" spans="1:33" ht="14.5">
      <c r="A276" s="10"/>
      <c r="B276" s="214" t="s">
        <v>30</v>
      </c>
      <c r="C276" s="223"/>
      <c r="D276" s="214" t="s">
        <v>249</v>
      </c>
      <c r="E276"/>
      <c r="F276" s="10"/>
      <c r="G276" s="10"/>
      <c r="H276"/>
      <c r="I276" s="10"/>
      <c r="J276" s="10"/>
      <c r="K276" s="10"/>
      <c r="L276" s="10"/>
      <c r="M276" s="10"/>
      <c r="N276" s="35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</row>
    <row r="277" spans="1:33" ht="14.5">
      <c r="A277" s="10"/>
      <c r="B277" s="214" t="s">
        <v>503</v>
      </c>
      <c r="C277" s="224"/>
      <c r="D277" s="214" t="s">
        <v>314</v>
      </c>
      <c r="E277"/>
      <c r="F277" s="10"/>
      <c r="G277" s="10"/>
      <c r="H277"/>
      <c r="I277" s="10"/>
      <c r="J277" s="10"/>
      <c r="K277" s="10"/>
      <c r="L277" s="10"/>
      <c r="M277" s="10"/>
      <c r="N277" s="35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</row>
    <row r="278" spans="1:33" ht="14.5">
      <c r="A278" s="10"/>
      <c r="B278" s="214" t="s">
        <v>309</v>
      </c>
      <c r="C278" s="224"/>
      <c r="D278" s="214" t="s">
        <v>312</v>
      </c>
      <c r="E278"/>
      <c r="F278" s="10"/>
      <c r="G278" s="10"/>
      <c r="H278"/>
      <c r="I278" s="10"/>
      <c r="J278" s="10"/>
      <c r="K278" s="10"/>
      <c r="L278" s="35"/>
      <c r="M278" s="10"/>
      <c r="N278" s="35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</row>
    <row r="279" spans="1:33" ht="14.5">
      <c r="A279" s="10"/>
      <c r="B279" s="214" t="s">
        <v>346</v>
      </c>
      <c r="C279" s="223"/>
      <c r="D279" s="214" t="s">
        <v>284</v>
      </c>
      <c r="E279"/>
      <c r="F279" s="10"/>
      <c r="G279" s="10"/>
      <c r="H279"/>
      <c r="I279" s="10"/>
      <c r="J279" s="10"/>
      <c r="K279" s="10"/>
      <c r="L279" s="35"/>
      <c r="M279" s="10"/>
      <c r="N279" s="35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</row>
    <row r="280" spans="1:33" ht="14.5">
      <c r="A280" s="10"/>
      <c r="B280" s="214" t="s">
        <v>62</v>
      </c>
      <c r="C280" s="224"/>
      <c r="D280" s="214" t="s">
        <v>129</v>
      </c>
      <c r="E280"/>
      <c r="F280" s="10"/>
      <c r="G280" s="10"/>
      <c r="H280"/>
      <c r="I280" s="10"/>
      <c r="J280" s="10"/>
      <c r="K280" s="10"/>
      <c r="L280" s="60"/>
      <c r="M280" s="10"/>
      <c r="N280" s="6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</row>
    <row r="281" spans="1:33" ht="14.5">
      <c r="A281" s="10"/>
      <c r="B281" s="214" t="s">
        <v>76</v>
      </c>
      <c r="C281" s="224"/>
      <c r="D281" s="214" t="s">
        <v>504</v>
      </c>
      <c r="E281"/>
      <c r="F281" s="10"/>
      <c r="G281" s="10"/>
      <c r="H281"/>
      <c r="I281" s="10"/>
      <c r="J281" s="10"/>
      <c r="K281" s="10"/>
      <c r="L281" s="60"/>
      <c r="M281" s="10"/>
      <c r="N281" s="6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</row>
    <row r="282" spans="1:33" ht="14.5">
      <c r="A282" s="10"/>
      <c r="B282" s="214" t="s">
        <v>126</v>
      </c>
      <c r="C282" s="223"/>
      <c r="D282" s="214" t="s">
        <v>183</v>
      </c>
      <c r="E282"/>
      <c r="F282" s="10"/>
      <c r="G282" s="10"/>
      <c r="H282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</row>
    <row r="283" spans="1:33" ht="14.5">
      <c r="A283" s="10"/>
      <c r="B283" s="214" t="s">
        <v>46</v>
      </c>
      <c r="C283" s="224"/>
      <c r="D283" s="214" t="s">
        <v>18</v>
      </c>
      <c r="E283"/>
      <c r="F283" s="10"/>
      <c r="G283" s="10"/>
      <c r="H283"/>
      <c r="I283" s="10"/>
      <c r="J283" s="10"/>
      <c r="K283" s="10"/>
      <c r="L283" s="10"/>
      <c r="M283" s="10"/>
      <c r="N283" s="10"/>
      <c r="O283" s="10"/>
      <c r="P283" s="10"/>
      <c r="Q283" s="58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</row>
    <row r="284" spans="1:33" ht="14.5">
      <c r="A284" s="10"/>
      <c r="B284" s="214" t="s">
        <v>144</v>
      </c>
      <c r="C284" s="224"/>
      <c r="D284" s="214" t="s">
        <v>255</v>
      </c>
      <c r="E284"/>
      <c r="F284" s="10"/>
      <c r="G284" s="10"/>
      <c r="H284"/>
      <c r="I284" s="10"/>
      <c r="J284" s="10"/>
      <c r="K284" s="10"/>
      <c r="L284" s="10"/>
      <c r="M284" s="10"/>
      <c r="N284" s="10"/>
      <c r="O284" s="10"/>
      <c r="P284" s="10"/>
      <c r="Q284" s="48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</row>
    <row r="285" spans="1:33" ht="14.5">
      <c r="A285" s="10"/>
      <c r="B285" s="214" t="s">
        <v>274</v>
      </c>
      <c r="C285" s="223"/>
      <c r="D285" s="214" t="s">
        <v>60</v>
      </c>
      <c r="E285"/>
      <c r="F285" s="10"/>
      <c r="G285" s="10"/>
      <c r="H285"/>
      <c r="I285" s="10"/>
      <c r="J285" s="10"/>
      <c r="K285" s="10"/>
      <c r="L285" s="10"/>
      <c r="M285" s="10"/>
      <c r="N285" s="10"/>
      <c r="O285" s="10"/>
      <c r="P285" s="10"/>
      <c r="Q285" s="58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</row>
    <row r="286" spans="1:33" ht="14.5">
      <c r="A286" s="10"/>
      <c r="B286" s="130"/>
      <c r="C286" s="224"/>
      <c r="D286" s="130"/>
      <c r="E286"/>
      <c r="F286" s="10"/>
      <c r="G286" s="10"/>
      <c r="H286"/>
      <c r="I286" s="10"/>
      <c r="J286" s="10"/>
      <c r="K286" s="10"/>
      <c r="L286" s="10"/>
      <c r="M286" s="10"/>
      <c r="N286" s="10"/>
      <c r="O286" s="10"/>
      <c r="P286" s="10"/>
      <c r="Q286" s="58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</row>
    <row r="287" spans="1:33" ht="14.5">
      <c r="A287" s="10"/>
      <c r="B287" s="130"/>
      <c r="C287" s="224"/>
      <c r="D287" s="130"/>
      <c r="E287"/>
      <c r="F287" s="10"/>
      <c r="G287" s="10"/>
      <c r="H287"/>
      <c r="I287" s="10"/>
      <c r="J287" s="10"/>
      <c r="K287" s="10"/>
      <c r="L287" s="10"/>
      <c r="M287" s="10"/>
      <c r="N287" s="10"/>
      <c r="O287" s="10"/>
      <c r="P287" s="10"/>
      <c r="Q287" s="58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</row>
    <row r="288" spans="1:33" ht="14.5">
      <c r="A288" s="10"/>
      <c r="B288" s="130"/>
      <c r="C288"/>
      <c r="D288" s="130"/>
      <c r="E288"/>
      <c r="F288" s="10"/>
      <c r="G288" s="10"/>
      <c r="H288"/>
      <c r="I288" s="10"/>
      <c r="J288" s="10"/>
      <c r="K288" s="10"/>
      <c r="L288" s="10"/>
      <c r="M288" s="10"/>
      <c r="N288" s="10"/>
      <c r="O288" s="10"/>
      <c r="P288" s="10"/>
      <c r="Q288" s="58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</row>
    <row r="289" spans="1:33" ht="14.5">
      <c r="A289" s="58"/>
      <c r="B289" s="130"/>
      <c r="C289"/>
      <c r="D289" s="130"/>
      <c r="E289"/>
      <c r="F289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58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</row>
    <row r="290" spans="1:33" ht="14.5">
      <c r="A290" s="10"/>
      <c r="B290" s="117" t="str">
        <f>B274&amp;" lag - Dobbel Serie"</f>
        <v>10 lag - Dobbel Serie</v>
      </c>
      <c r="C290"/>
      <c r="D290" s="117" t="str">
        <f>D274&amp;" lag - Dobbel Serie"</f>
        <v>10 lag - Dobbel Serie</v>
      </c>
      <c r="E290"/>
      <c r="F290"/>
      <c r="G290" s="10"/>
      <c r="H290"/>
      <c r="I290" s="10"/>
      <c r="J290" s="10"/>
      <c r="K290" s="10"/>
      <c r="L290" s="10"/>
      <c r="M290" s="10"/>
      <c r="N290" s="10"/>
      <c r="O290" s="10"/>
      <c r="P290" s="10"/>
      <c r="Q290" s="58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</row>
    <row r="291" spans="1:33" ht="14.5">
      <c r="A291" s="10"/>
      <c r="B291" s="103" t="str">
        <f>(B274-1)*2&amp;" Kamper"</f>
        <v>18 Kamper</v>
      </c>
      <c r="C291"/>
      <c r="D291" s="103" t="str">
        <f>(D274-1)*2&amp;" Kamper"</f>
        <v>18 Kamper</v>
      </c>
      <c r="E291"/>
      <c r="F291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58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</row>
    <row r="292" spans="1:33" ht="14.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58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</row>
    <row r="293" spans="1:33" ht="18.5">
      <c r="A293" s="10"/>
      <c r="B293" s="64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48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</row>
    <row r="294" spans="1:33" ht="14.5">
      <c r="A294" s="10"/>
      <c r="B294" s="72"/>
      <c r="C294" s="10"/>
      <c r="D294" s="5"/>
      <c r="E294" s="10"/>
      <c r="F294" s="5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58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</row>
    <row r="295" spans="1:33" ht="14.5">
      <c r="A295" s="10"/>
      <c r="B295" s="60"/>
      <c r="C295" s="10"/>
      <c r="D295" s="60"/>
      <c r="E295" s="10"/>
      <c r="F295" s="6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58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</row>
    <row r="296" spans="1:33" ht="14.5">
      <c r="A296" s="10"/>
      <c r="B296" s="60"/>
      <c r="C296" s="10"/>
      <c r="D296" s="60"/>
      <c r="E296" s="10"/>
      <c r="F296" s="6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58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</row>
    <row r="297" spans="1:33" s="89" customFormat="1" ht="21">
      <c r="B297" s="87" t="s">
        <v>505</v>
      </c>
      <c r="D297" s="87">
        <f>B300+B330+D330+H330</f>
        <v>42</v>
      </c>
      <c r="E297" s="87" t="s">
        <v>6</v>
      </c>
    </row>
    <row r="298" spans="1:33" ht="18.5">
      <c r="A298" s="10"/>
      <c r="B298" s="64" t="s">
        <v>506</v>
      </c>
      <c r="C298" s="64"/>
      <c r="D298" s="64" t="s">
        <v>507</v>
      </c>
      <c r="E298" s="10"/>
      <c r="F298" s="10"/>
      <c r="G298" s="10"/>
      <c r="H298" s="10"/>
      <c r="I298" s="10"/>
      <c r="J298" s="10"/>
      <c r="K298" s="10"/>
      <c r="L298" s="64"/>
      <c r="M298" s="64"/>
      <c r="N298" s="64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</row>
    <row r="299" spans="1:33" ht="12.75" customHeight="1">
      <c r="A299" s="10"/>
      <c r="B299" s="10"/>
      <c r="C299" s="10"/>
      <c r="D299" s="10"/>
      <c r="E299" s="10"/>
      <c r="F299" s="10"/>
      <c r="G299" s="64"/>
      <c r="H299" s="10"/>
      <c r="I299" s="10"/>
      <c r="J299" s="10"/>
      <c r="K299" s="64"/>
      <c r="L299" s="64"/>
      <c r="M299" s="64"/>
      <c r="N299" s="64"/>
      <c r="O299" s="64"/>
      <c r="P299" s="64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</row>
    <row r="300" spans="1:33" ht="14.15" customHeight="1">
      <c r="A300" s="10"/>
      <c r="B300" s="59">
        <f>COUNTA(B302:B320)</f>
        <v>19</v>
      </c>
      <c r="C300" s="10"/>
      <c r="D300" s="59">
        <v>10</v>
      </c>
      <c r="E300" s="10"/>
      <c r="F300" s="59">
        <v>9</v>
      </c>
      <c r="G300" s="64"/>
      <c r="H300" s="10"/>
      <c r="I300" s="10"/>
      <c r="J300" s="10"/>
      <c r="K300" s="64"/>
      <c r="L300" s="64"/>
      <c r="M300" s="64"/>
      <c r="N300" s="64"/>
      <c r="O300" s="64"/>
      <c r="P300" s="64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</row>
    <row r="301" spans="1:33" ht="18.75" customHeight="1">
      <c r="A301" s="10"/>
      <c r="B301" s="93" t="s">
        <v>508</v>
      </c>
      <c r="C301" s="10"/>
      <c r="D301" s="93" t="s">
        <v>508</v>
      </c>
      <c r="E301" s="10"/>
      <c r="F301" s="97" t="s">
        <v>509</v>
      </c>
      <c r="G301" s="64"/>
      <c r="H301" s="10"/>
      <c r="I301" s="10"/>
      <c r="J301" s="10"/>
      <c r="K301" s="64"/>
      <c r="L301" s="64"/>
      <c r="M301" s="64"/>
      <c r="N301" s="64"/>
      <c r="O301" s="64"/>
      <c r="P301" s="64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</row>
    <row r="302" spans="1:33" ht="18" customHeight="1">
      <c r="A302" s="10"/>
      <c r="B302" s="66" t="s">
        <v>115</v>
      </c>
      <c r="C302" s="10"/>
      <c r="D302" s="66" t="s">
        <v>115</v>
      </c>
      <c r="E302" s="14"/>
      <c r="F302" s="66" t="s">
        <v>74</v>
      </c>
      <c r="G302" s="64"/>
      <c r="H302" s="10"/>
      <c r="I302" s="10"/>
      <c r="J302" s="10"/>
      <c r="K302" s="64"/>
      <c r="L302" s="64"/>
      <c r="M302" s="64"/>
      <c r="N302" s="64"/>
      <c r="O302" s="64"/>
      <c r="P302" s="64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</row>
    <row r="303" spans="1:33" ht="18.75" customHeight="1">
      <c r="A303" s="10"/>
      <c r="B303" s="66" t="s">
        <v>50</v>
      </c>
      <c r="C303" s="10"/>
      <c r="D303" s="66" t="s">
        <v>50</v>
      </c>
      <c r="E303" s="14"/>
      <c r="F303" s="66" t="s">
        <v>82</v>
      </c>
      <c r="G303" s="64"/>
      <c r="H303" s="10"/>
      <c r="I303" s="10"/>
      <c r="J303" s="10"/>
      <c r="K303" s="64"/>
      <c r="L303" s="64"/>
      <c r="M303" s="64"/>
      <c r="N303" s="64"/>
      <c r="O303" s="64"/>
      <c r="P303" s="64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</row>
    <row r="304" spans="1:33" ht="18.5">
      <c r="A304" s="10"/>
      <c r="B304" s="66" t="s">
        <v>60</v>
      </c>
      <c r="C304" s="10"/>
      <c r="D304" s="66" t="s">
        <v>60</v>
      </c>
      <c r="E304" s="14"/>
      <c r="F304" s="66" t="s">
        <v>141</v>
      </c>
      <c r="G304" s="64"/>
      <c r="H304" s="10"/>
      <c r="I304" s="10"/>
      <c r="J304" s="10"/>
      <c r="K304" s="64"/>
      <c r="L304" s="64"/>
      <c r="M304" s="64"/>
      <c r="N304" s="64"/>
      <c r="O304" s="64"/>
      <c r="P304" s="64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</row>
    <row r="305" spans="1:33" ht="18.5">
      <c r="A305" s="10"/>
      <c r="B305" s="66" t="s">
        <v>80</v>
      </c>
      <c r="C305" s="10"/>
      <c r="D305" s="66" t="s">
        <v>80</v>
      </c>
      <c r="E305" s="14"/>
      <c r="F305" s="66" t="s">
        <v>17</v>
      </c>
      <c r="G305" s="64"/>
      <c r="H305" s="10"/>
      <c r="I305" s="10"/>
      <c r="J305" s="10"/>
      <c r="K305" s="64"/>
      <c r="L305" s="64"/>
      <c r="M305" s="64"/>
      <c r="N305" s="64"/>
      <c r="O305" s="64"/>
      <c r="P305" s="64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</row>
    <row r="306" spans="1:33" ht="18.5">
      <c r="A306" s="10"/>
      <c r="B306" s="66" t="s">
        <v>88</v>
      </c>
      <c r="C306" s="10"/>
      <c r="D306" s="66" t="s">
        <v>88</v>
      </c>
      <c r="E306" s="14"/>
      <c r="F306" s="66" t="s">
        <v>26</v>
      </c>
      <c r="G306" s="64"/>
      <c r="H306" s="10"/>
      <c r="I306" s="10"/>
      <c r="J306" s="10"/>
      <c r="K306" s="64"/>
      <c r="L306" s="64"/>
      <c r="M306" s="64"/>
      <c r="N306" s="64"/>
      <c r="O306" s="64"/>
      <c r="P306" s="64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</row>
    <row r="307" spans="1:33" ht="18.5">
      <c r="A307" s="10"/>
      <c r="B307" s="66" t="s">
        <v>30</v>
      </c>
      <c r="C307" s="10"/>
      <c r="D307" s="66" t="s">
        <v>30</v>
      </c>
      <c r="E307" s="14"/>
      <c r="F307" s="66" t="s">
        <v>249</v>
      </c>
      <c r="G307" s="64"/>
      <c r="H307" s="10"/>
      <c r="I307" s="10"/>
      <c r="J307" s="10"/>
      <c r="K307" s="64"/>
      <c r="L307" s="64"/>
      <c r="M307" s="64"/>
      <c r="N307" s="64"/>
      <c r="O307" s="64"/>
      <c r="P307" s="64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</row>
    <row r="308" spans="1:33" ht="18.5">
      <c r="A308" s="10"/>
      <c r="B308" s="66" t="s">
        <v>57</v>
      </c>
      <c r="C308" s="10"/>
      <c r="D308" s="66" t="s">
        <v>57</v>
      </c>
      <c r="E308" s="14"/>
      <c r="F308" s="66" t="s">
        <v>96</v>
      </c>
      <c r="G308" s="64"/>
      <c r="H308" s="10"/>
      <c r="I308" s="10"/>
      <c r="J308" s="10"/>
      <c r="K308" s="64"/>
      <c r="L308" s="64"/>
      <c r="M308" s="64"/>
      <c r="N308" s="64"/>
      <c r="O308" s="64"/>
      <c r="P308" s="64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</row>
    <row r="309" spans="1:33" ht="18.5">
      <c r="A309" s="10"/>
      <c r="B309" s="66" t="s">
        <v>175</v>
      </c>
      <c r="C309" s="10"/>
      <c r="D309" s="66" t="s">
        <v>175</v>
      </c>
      <c r="E309" s="14"/>
      <c r="F309" s="66" t="s">
        <v>143</v>
      </c>
      <c r="G309" s="64"/>
      <c r="H309" s="10"/>
      <c r="I309" s="10"/>
      <c r="J309" s="10"/>
      <c r="K309" s="64"/>
      <c r="L309" s="64"/>
      <c r="M309" s="64"/>
      <c r="N309" s="64"/>
      <c r="O309" s="64"/>
      <c r="P309" s="64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</row>
    <row r="310" spans="1:33" ht="18.5">
      <c r="A310" s="10"/>
      <c r="B310" s="66" t="s">
        <v>24</v>
      </c>
      <c r="C310" s="10"/>
      <c r="D310" s="66" t="s">
        <v>24</v>
      </c>
      <c r="E310" s="10"/>
      <c r="F310" s="66" t="s">
        <v>142</v>
      </c>
      <c r="G310" s="64"/>
      <c r="H310" s="10"/>
      <c r="I310" s="10"/>
      <c r="J310" s="10"/>
      <c r="K310" s="64"/>
      <c r="L310" s="64"/>
      <c r="M310" s="64"/>
      <c r="N310" s="64"/>
      <c r="O310" s="64"/>
      <c r="P310" s="64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</row>
    <row r="311" spans="1:33" ht="18.5">
      <c r="A311" s="10"/>
      <c r="B311" s="66" t="s">
        <v>510</v>
      </c>
      <c r="C311" s="10"/>
      <c r="D311" s="66" t="s">
        <v>510</v>
      </c>
      <c r="E311" s="10"/>
      <c r="F311" s="66"/>
      <c r="G311" s="64"/>
      <c r="H311" s="10"/>
      <c r="I311" s="10"/>
      <c r="J311" s="10"/>
      <c r="K311" s="64"/>
      <c r="L311" s="64"/>
      <c r="M311" s="64"/>
      <c r="N311" s="64"/>
      <c r="O311" s="64"/>
      <c r="P311" s="64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</row>
    <row r="312" spans="1:33" ht="18.5">
      <c r="A312" s="10"/>
      <c r="B312" s="66" t="s">
        <v>74</v>
      </c>
      <c r="C312" s="10"/>
      <c r="D312" s="130"/>
      <c r="E312" s="10"/>
      <c r="F312" s="66"/>
      <c r="G312" s="64"/>
      <c r="H312" s="10"/>
      <c r="I312" s="10"/>
      <c r="J312" s="10"/>
      <c r="K312" s="64"/>
      <c r="L312" s="64"/>
      <c r="M312" s="64"/>
      <c r="N312" s="64"/>
      <c r="O312" s="64"/>
      <c r="P312" s="64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</row>
    <row r="313" spans="1:33" ht="17.25" customHeight="1">
      <c r="A313" s="10"/>
      <c r="B313" s="66" t="s">
        <v>82</v>
      </c>
      <c r="C313" s="10"/>
      <c r="D313" s="144"/>
      <c r="E313" s="10"/>
      <c r="F313" s="130"/>
      <c r="G313" s="64"/>
      <c r="H313" s="10"/>
      <c r="I313" s="10"/>
      <c r="J313" s="10"/>
      <c r="K313" s="64"/>
      <c r="L313" s="64"/>
      <c r="M313" s="64"/>
      <c r="N313" s="64"/>
      <c r="O313" s="64"/>
      <c r="P313" s="64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</row>
    <row r="314" spans="1:33" ht="18.75" customHeight="1">
      <c r="A314" s="10"/>
      <c r="B314" s="66" t="s">
        <v>141</v>
      </c>
      <c r="C314" s="10"/>
      <c r="D314" s="93" t="str">
        <f>D300&amp;" lag - Dobbel Serie"</f>
        <v>10 lag - Dobbel Serie</v>
      </c>
      <c r="E314" s="10"/>
      <c r="F314" s="98" t="str">
        <f>F300&amp;" lag - Dobbel Serie"</f>
        <v>9 lag - Dobbel Serie</v>
      </c>
      <c r="G314" s="64"/>
      <c r="H314" s="10"/>
      <c r="I314" s="10"/>
      <c r="J314" s="10"/>
      <c r="K314" s="64"/>
      <c r="L314" s="64"/>
      <c r="M314" s="64"/>
      <c r="N314" s="64"/>
      <c r="O314" s="64"/>
      <c r="P314" s="64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</row>
    <row r="315" spans="1:33" ht="14.5">
      <c r="A315" s="10"/>
      <c r="B315" s="66" t="s">
        <v>17</v>
      </c>
      <c r="C315" s="10"/>
      <c r="D315" s="93" t="s">
        <v>511</v>
      </c>
      <c r="E315" s="10"/>
      <c r="F315" s="93" t="s">
        <v>155</v>
      </c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</row>
    <row r="316" spans="1:33" ht="15.5">
      <c r="A316" s="10"/>
      <c r="B316" s="66" t="s">
        <v>26</v>
      </c>
      <c r="C316" s="143"/>
      <c r="D316" s="56"/>
      <c r="E316" s="143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</row>
    <row r="317" spans="1:33" ht="15.5">
      <c r="A317" s="10"/>
      <c r="B317" s="66" t="s">
        <v>249</v>
      </c>
      <c r="C317" s="143"/>
      <c r="D317" s="56"/>
      <c r="E317" s="143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</row>
    <row r="318" spans="1:33" ht="15.5">
      <c r="A318" s="10"/>
      <c r="B318" s="66" t="s">
        <v>96</v>
      </c>
      <c r="C318" s="143"/>
      <c r="D318" s="56"/>
      <c r="E318" s="143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</row>
    <row r="319" spans="1:33" ht="15.5">
      <c r="A319" s="10"/>
      <c r="B319" s="66" t="s">
        <v>143</v>
      </c>
      <c r="C319" s="143"/>
      <c r="D319" s="56"/>
      <c r="E319" s="143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</row>
    <row r="320" spans="1:33" ht="15.5">
      <c r="A320" s="10"/>
      <c r="B320" s="66" t="s">
        <v>142</v>
      </c>
      <c r="C320" s="143"/>
      <c r="D320" s="56"/>
      <c r="E320" s="143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</row>
    <row r="321" spans="1:33" ht="15.5">
      <c r="A321" s="10"/>
      <c r="B321" s="93" t="str">
        <f>B300&amp;" lag - Enkel Serie"</f>
        <v>19 lag - Enkel Serie</v>
      </c>
      <c r="C321" s="143"/>
      <c r="D321" s="56"/>
      <c r="E321" s="143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</row>
    <row r="322" spans="1:33" ht="15.5">
      <c r="A322" s="10"/>
      <c r="B322" s="93" t="str">
        <f>(B300-1)*1&amp;" kamper"</f>
        <v>18 kamper</v>
      </c>
      <c r="C322" s="143"/>
      <c r="D322" s="56"/>
      <c r="E322" s="143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</row>
    <row r="323" spans="1:33" ht="15.5">
      <c r="A323" s="10"/>
      <c r="B323" s="56"/>
      <c r="C323" s="143"/>
      <c r="D323" s="56"/>
      <c r="E323" s="143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</row>
    <row r="324" spans="1:33" ht="15.5">
      <c r="A324" s="10"/>
      <c r="B324" s="56"/>
      <c r="C324" s="143"/>
      <c r="D324" s="56"/>
      <c r="E324" s="143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</row>
    <row r="325" spans="1:33" ht="15.5">
      <c r="A325" s="10"/>
      <c r="B325" s="56"/>
      <c r="C325" s="143"/>
      <c r="D325" s="56"/>
      <c r="E325" s="143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</row>
    <row r="326" spans="1:33" ht="14.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</row>
    <row r="327" spans="1:33" ht="14.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58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</row>
    <row r="328" spans="1:33" ht="18.5">
      <c r="A328" s="10"/>
      <c r="B328" s="64" t="s">
        <v>65</v>
      </c>
      <c r="C328" s="64"/>
      <c r="D328" s="64"/>
      <c r="E328" s="10"/>
      <c r="F328" s="64" t="s">
        <v>161</v>
      </c>
      <c r="G328" s="10"/>
      <c r="H328" s="64" t="s">
        <v>399</v>
      </c>
      <c r="I328" s="10"/>
      <c r="J328" s="64"/>
      <c r="O328" s="10"/>
      <c r="P328" s="10"/>
      <c r="Q328" s="58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</row>
    <row r="329" spans="1:33" ht="14.5">
      <c r="A329" s="10"/>
      <c r="B329" s="10"/>
      <c r="C329" s="10"/>
      <c r="D329" s="61"/>
      <c r="E329" s="26"/>
      <c r="F329" s="10"/>
      <c r="G329" s="10"/>
      <c r="H329" s="10"/>
      <c r="I329" s="10"/>
      <c r="J329" s="10"/>
      <c r="O329" s="10"/>
      <c r="P329" s="10"/>
      <c r="Q329" s="58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</row>
    <row r="330" spans="1:33" ht="14.5">
      <c r="A330" s="10"/>
      <c r="B330" s="26">
        <v>8</v>
      </c>
      <c r="C330" s="10"/>
      <c r="D330" s="26">
        <v>9</v>
      </c>
      <c r="E330" s="26"/>
      <c r="F330" s="5">
        <f>COUNTA(F333:F345)</f>
        <v>13</v>
      </c>
      <c r="G330" s="10"/>
      <c r="H330" s="26">
        <f>COUNTA(H332:H338)</f>
        <v>6</v>
      </c>
      <c r="I330" s="10"/>
      <c r="J330" s="5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</row>
    <row r="331" spans="1:33" ht="14.5">
      <c r="A331" s="10"/>
      <c r="B331" s="102" t="s">
        <v>512</v>
      </c>
      <c r="C331" s="10"/>
      <c r="D331" s="102" t="s">
        <v>513</v>
      </c>
      <c r="E331" s="10"/>
      <c r="F331" s="100" t="s">
        <v>473</v>
      </c>
      <c r="G331" s="10"/>
      <c r="H331" s="100" t="s">
        <v>473</v>
      </c>
      <c r="I331" s="10"/>
      <c r="J331" s="131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</row>
    <row r="332" spans="1:33" ht="14.5">
      <c r="A332" s="10"/>
      <c r="B332" s="214" t="s">
        <v>54</v>
      </c>
      <c r="C332" s="10"/>
      <c r="D332" s="214" t="s">
        <v>81</v>
      </c>
      <c r="E332" s="10"/>
      <c r="F332" s="172" t="s">
        <v>476</v>
      </c>
      <c r="G332" s="10"/>
      <c r="H332" s="82" t="s">
        <v>145</v>
      </c>
      <c r="I332" s="10"/>
      <c r="J332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</row>
    <row r="333" spans="1:33" ht="14.5">
      <c r="A333" s="10"/>
      <c r="B333" s="214" t="s">
        <v>41</v>
      </c>
      <c r="C333" s="10"/>
      <c r="D333" s="214" t="s">
        <v>514</v>
      </c>
      <c r="E333" s="10"/>
      <c r="F333" s="173" t="s">
        <v>478</v>
      </c>
      <c r="G333" s="10"/>
      <c r="H333" s="80" t="s">
        <v>87</v>
      </c>
      <c r="I333" s="10"/>
      <c r="J333" s="138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</row>
    <row r="334" spans="1:33" ht="14.5">
      <c r="A334" s="10"/>
      <c r="B334" s="214" t="s">
        <v>460</v>
      </c>
      <c r="C334" s="10"/>
      <c r="D334" s="214" t="s">
        <v>52</v>
      </c>
      <c r="E334" s="10"/>
      <c r="F334" s="173" t="s">
        <v>480</v>
      </c>
      <c r="G334" s="10"/>
      <c r="H334" s="80" t="s">
        <v>19</v>
      </c>
      <c r="I334" s="10"/>
      <c r="J334" s="138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</row>
    <row r="335" spans="1:33" ht="14.5">
      <c r="A335" s="10"/>
      <c r="B335" s="214" t="s">
        <v>183</v>
      </c>
      <c r="C335" s="10"/>
      <c r="D335" s="214" t="s">
        <v>62</v>
      </c>
      <c r="E335" s="10"/>
      <c r="F335" s="173" t="s">
        <v>482</v>
      </c>
      <c r="G335" s="10"/>
      <c r="H335" s="80" t="s">
        <v>127</v>
      </c>
      <c r="I335" s="10"/>
      <c r="J335" s="138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</row>
    <row r="336" spans="1:33" ht="14.5">
      <c r="A336" s="10"/>
      <c r="B336" s="214" t="s">
        <v>262</v>
      </c>
      <c r="C336" s="10"/>
      <c r="D336" s="214" t="s">
        <v>88</v>
      </c>
      <c r="E336" s="10"/>
      <c r="F336" s="174" t="s">
        <v>484</v>
      </c>
      <c r="G336" s="10"/>
      <c r="H336" s="82" t="s">
        <v>99</v>
      </c>
      <c r="I336" s="10"/>
      <c r="J336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</row>
    <row r="337" spans="1:33" ht="14.5">
      <c r="A337" s="10"/>
      <c r="B337" s="214" t="s">
        <v>315</v>
      </c>
      <c r="C337" s="10"/>
      <c r="D337" s="214" t="s">
        <v>515</v>
      </c>
      <c r="E337" s="10"/>
      <c r="F337" s="173" t="s">
        <v>486</v>
      </c>
      <c r="G337" s="10"/>
      <c r="H337" s="80" t="s">
        <v>397</v>
      </c>
      <c r="I337" s="10"/>
      <c r="J337" s="138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</row>
    <row r="338" spans="1:33" ht="14.5">
      <c r="A338" s="10"/>
      <c r="B338" s="214" t="s">
        <v>46</v>
      </c>
      <c r="C338" s="10"/>
      <c r="D338" s="214" t="s">
        <v>251</v>
      </c>
      <c r="E338" s="10"/>
      <c r="F338" s="163" t="s">
        <v>488</v>
      </c>
      <c r="G338" s="10"/>
      <c r="H338" s="136"/>
      <c r="I338" s="10"/>
      <c r="J338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</row>
    <row r="339" spans="1:33" ht="14.5">
      <c r="A339" s="10"/>
      <c r="B339" s="214" t="s">
        <v>469</v>
      </c>
      <c r="C339" s="10"/>
      <c r="D339" s="214" t="s">
        <v>516</v>
      </c>
      <c r="E339" s="10"/>
      <c r="F339" s="163" t="s">
        <v>491</v>
      </c>
      <c r="G339" s="10"/>
      <c r="H339" s="117" t="str">
        <f>H330&amp;" lag - Trippel Serie"</f>
        <v>6 lag - Trippel Serie</v>
      </c>
      <c r="I339" s="10"/>
      <c r="J339" s="131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</row>
    <row r="340" spans="1:33" ht="14.5">
      <c r="A340" s="10"/>
      <c r="B340" s="135"/>
      <c r="C340" s="10"/>
      <c r="D340" s="214" t="s">
        <v>517</v>
      </c>
      <c r="E340" s="10"/>
      <c r="F340" s="163" t="s">
        <v>493</v>
      </c>
      <c r="G340" s="10"/>
      <c r="H340" s="117" t="str">
        <f>(H330-1)*3&amp; " kamper"</f>
        <v>15 kamper</v>
      </c>
      <c r="I340" s="10"/>
      <c r="J340" s="131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</row>
    <row r="341" spans="1:33" ht="14.5">
      <c r="A341" s="10"/>
      <c r="B341" s="1"/>
      <c r="C341" s="10"/>
      <c r="D341" s="135"/>
      <c r="E341" s="10"/>
      <c r="F341" s="163" t="s">
        <v>495</v>
      </c>
      <c r="G341" s="10"/>
      <c r="H341" s="10"/>
      <c r="I341" s="10"/>
      <c r="J341" s="10"/>
      <c r="O341" s="10"/>
      <c r="P341" s="10"/>
      <c r="Q341" s="58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</row>
    <row r="342" spans="1:33" ht="14.5">
      <c r="A342" s="10"/>
      <c r="B342" s="1"/>
      <c r="C342" s="10"/>
      <c r="D342" s="1"/>
      <c r="E342" s="10"/>
      <c r="F342" s="163" t="s">
        <v>496</v>
      </c>
      <c r="G342" s="10"/>
      <c r="H342" s="10"/>
      <c r="I342" s="10"/>
      <c r="J342" s="10"/>
      <c r="O342" s="10"/>
      <c r="P342" s="10"/>
      <c r="Q342" s="58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</row>
    <row r="343" spans="1:33" ht="14.5">
      <c r="A343" s="10"/>
      <c r="B343" s="27"/>
      <c r="C343" s="10"/>
      <c r="D343" s="1"/>
      <c r="E343" s="10"/>
      <c r="F343" s="163" t="s">
        <v>497</v>
      </c>
      <c r="G343" s="10"/>
      <c r="H343" s="10"/>
      <c r="I343" s="10"/>
      <c r="J343" s="10"/>
      <c r="O343" s="10"/>
      <c r="P343" s="10"/>
      <c r="Q343" s="58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</row>
    <row r="344" spans="1:33" ht="14.5">
      <c r="A344" s="10"/>
      <c r="B344" s="102" t="str">
        <f>B330&amp;" lag - Dobbel Serie"</f>
        <v>8 lag - Dobbel Serie</v>
      </c>
      <c r="C344"/>
      <c r="D344" s="102" t="str">
        <f>D330&amp;" lag - Dobbel Serie"</f>
        <v>9 lag - Dobbel Serie</v>
      </c>
      <c r="E344"/>
      <c r="F344" s="163" t="s">
        <v>498</v>
      </c>
      <c r="G344" s="10"/>
      <c r="H344" s="10"/>
      <c r="I344" s="10"/>
      <c r="J344" s="10"/>
      <c r="O344" s="10"/>
      <c r="P344" s="10"/>
      <c r="Q344" s="58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</row>
    <row r="345" spans="1:33" ht="15" customHeight="1">
      <c r="A345" s="10"/>
      <c r="B345" s="103" t="s">
        <v>518</v>
      </c>
      <c r="C345" s="10"/>
      <c r="D345" s="103" t="s">
        <v>61</v>
      </c>
      <c r="E345" s="10"/>
      <c r="F345" s="163" t="s">
        <v>499</v>
      </c>
      <c r="G345" s="10"/>
      <c r="H345" s="10"/>
      <c r="I345" s="10"/>
      <c r="J345" s="10"/>
      <c r="O345" s="10"/>
      <c r="P345" s="10"/>
      <c r="Q345" s="58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</row>
    <row r="346" spans="1:33" ht="15" customHeight="1">
      <c r="A346" s="10"/>
      <c r="B346" s="10"/>
      <c r="C346" s="10"/>
      <c r="E346" s="10"/>
      <c r="F346" s="117" t="str">
        <f>F330&amp;" lag - Dobbel Serie"</f>
        <v>13 lag - Dobbel Serie</v>
      </c>
      <c r="G346" s="10"/>
      <c r="H346" s="10"/>
      <c r="I346" s="10"/>
      <c r="J346" s="10"/>
      <c r="O346" s="10"/>
      <c r="P346" s="10"/>
      <c r="Q346" s="58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</row>
    <row r="347" spans="1:33" ht="15" customHeight="1">
      <c r="A347" s="10"/>
      <c r="B347" s="10"/>
      <c r="C347" s="10"/>
      <c r="E347" s="10"/>
      <c r="F347" s="117" t="str">
        <f>(F330-1)*2&amp; " kamper"</f>
        <v>24 kamper</v>
      </c>
      <c r="G347" s="10"/>
      <c r="H347" s="10"/>
      <c r="I347" s="10"/>
      <c r="J347" s="10"/>
      <c r="O347" s="10"/>
      <c r="P347" s="10"/>
      <c r="Q347" s="58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</row>
    <row r="348" spans="1:33" ht="15" customHeight="1">
      <c r="A348" s="10"/>
      <c r="B348" s="10"/>
      <c r="C348" s="10"/>
      <c r="E348" s="10"/>
      <c r="F348" s="218" t="s">
        <v>519</v>
      </c>
      <c r="G348" s="10"/>
      <c r="H348" s="10"/>
      <c r="I348" s="10"/>
      <c r="J348" s="10"/>
      <c r="O348" s="10"/>
      <c r="P348" s="10"/>
      <c r="Q348" s="58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</row>
    <row r="349" spans="1:33" ht="15" customHeight="1">
      <c r="A349" s="10"/>
      <c r="B349" s="10"/>
      <c r="C349" s="10"/>
      <c r="E349" s="10"/>
      <c r="F349" s="10"/>
      <c r="G349" s="10"/>
      <c r="H349" s="10"/>
      <c r="I349" s="10"/>
      <c r="J349" s="10"/>
      <c r="O349" s="10"/>
      <c r="P349" s="10"/>
      <c r="Q349" s="58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</row>
    <row r="350" spans="1:33" ht="15" customHeight="1">
      <c r="A350" s="10"/>
      <c r="B350" s="10"/>
      <c r="C350" s="10"/>
      <c r="E350" s="10"/>
      <c r="F35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58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</row>
    <row r="351" spans="1:33" ht="15" customHeight="1">
      <c r="A351" s="10"/>
      <c r="B351" s="10"/>
      <c r="C351" s="10"/>
      <c r="E351" s="10"/>
      <c r="F351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58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</row>
    <row r="352" spans="1:33" ht="15" customHeight="1">
      <c r="A352" s="10"/>
      <c r="B352" s="10"/>
      <c r="C352" s="10"/>
      <c r="E352" s="10"/>
      <c r="F352"/>
      <c r="G352" s="10"/>
      <c r="H352" s="10"/>
      <c r="I352" s="10"/>
      <c r="J352" s="10"/>
      <c r="K352" s="10"/>
      <c r="L352" s="10"/>
      <c r="M352" s="10"/>
      <c r="N352"/>
      <c r="O352" s="10"/>
      <c r="P352" s="10"/>
      <c r="Q352" s="58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</row>
    <row r="353" spans="1:33" ht="15" customHeight="1">
      <c r="A353" s="10"/>
      <c r="B353" s="10"/>
      <c r="C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58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</row>
    <row r="354" spans="1:33" ht="15" customHeight="1">
      <c r="A354" s="10"/>
      <c r="B354" s="10"/>
      <c r="C354" s="10"/>
      <c r="E354" s="10"/>
      <c r="F354" s="131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58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</row>
    <row r="355" spans="1:33" ht="14.5">
      <c r="A355" s="10"/>
      <c r="B355" s="10"/>
      <c r="C355" s="10"/>
      <c r="E355" s="10"/>
      <c r="F355" s="131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58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</row>
    <row r="356" spans="1:33" ht="14.5">
      <c r="A356" s="10"/>
      <c r="B356" s="85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58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</row>
    <row r="357" spans="1:33" s="89" customFormat="1" ht="21">
      <c r="B357" s="87" t="s">
        <v>520</v>
      </c>
      <c r="F357" s="87">
        <f>V359+D359+F359</f>
        <v>31</v>
      </c>
      <c r="G357" s="87" t="s">
        <v>6</v>
      </c>
      <c r="H357" s="87"/>
      <c r="N357" s="87"/>
      <c r="O357" s="87"/>
    </row>
    <row r="358" spans="1:33" ht="18.5">
      <c r="A358" s="10"/>
      <c r="B358" s="64" t="s">
        <v>65</v>
      </c>
      <c r="C358" s="10"/>
      <c r="D358" s="10"/>
      <c r="E358" s="74"/>
      <c r="F358"/>
      <c r="G358" s="10"/>
      <c r="H358" s="64" t="s">
        <v>66</v>
      </c>
      <c r="I358"/>
      <c r="J358" s="10"/>
      <c r="K358" s="64"/>
      <c r="L358"/>
      <c r="M358"/>
      <c r="N358"/>
      <c r="O358" s="10"/>
      <c r="P358" s="10"/>
      <c r="Q358" s="10"/>
      <c r="R358" s="10"/>
      <c r="S358" s="10"/>
      <c r="T358" s="64" t="s">
        <v>65</v>
      </c>
      <c r="U358" s="74"/>
      <c r="V358" s="64" t="s">
        <v>66</v>
      </c>
      <c r="W358" s="74"/>
      <c r="X358" s="64" t="s">
        <v>400</v>
      </c>
      <c r="Y358" s="74"/>
      <c r="Z358" s="74"/>
      <c r="AA358" s="10"/>
      <c r="AB358" s="10"/>
      <c r="AC358" s="10"/>
      <c r="AD358" s="10"/>
      <c r="AE358" s="10"/>
      <c r="AF358" s="10"/>
      <c r="AG358" s="10"/>
    </row>
    <row r="359" spans="1:33" ht="14.5">
      <c r="A359" s="10"/>
      <c r="B359" s="26">
        <f>COUNTA(B361:B370)</f>
        <v>10</v>
      </c>
      <c r="C359" s="10"/>
      <c r="D359" s="5">
        <v>10</v>
      </c>
      <c r="E359"/>
      <c r="F359" s="5">
        <f>COUNTA(F361:F369)</f>
        <v>9</v>
      </c>
      <c r="G359" s="10"/>
      <c r="H359" s="5">
        <v>15</v>
      </c>
      <c r="I359" s="10"/>
      <c r="J359" s="5">
        <v>14</v>
      </c>
      <c r="K359" s="10"/>
      <c r="L359"/>
      <c r="M359" s="10"/>
      <c r="N359"/>
      <c r="O359" s="10"/>
      <c r="P359" s="10"/>
      <c r="Q359" s="58"/>
      <c r="R359" s="10"/>
      <c r="S359" s="10"/>
      <c r="T359" s="26">
        <v>12</v>
      </c>
      <c r="U359" s="10"/>
      <c r="V359" s="26">
        <v>12</v>
      </c>
      <c r="W359" s="10"/>
      <c r="X359" s="26">
        <v>6</v>
      </c>
      <c r="Y359" s="10"/>
      <c r="Z359" s="26">
        <v>6</v>
      </c>
      <c r="AA359" s="10"/>
      <c r="AB359" s="10"/>
      <c r="AC359" s="10"/>
      <c r="AD359" s="10"/>
      <c r="AE359" s="10"/>
      <c r="AF359" s="10"/>
      <c r="AG359" s="10"/>
    </row>
    <row r="360" spans="1:33" ht="14.5">
      <c r="A360" s="10"/>
      <c r="B360" s="115" t="s">
        <v>521</v>
      </c>
      <c r="C360" s="10"/>
      <c r="D360" s="117" t="s">
        <v>522</v>
      </c>
      <c r="E360"/>
      <c r="F360" s="117" t="s">
        <v>523</v>
      </c>
      <c r="G360" s="10"/>
      <c r="H360" s="115" t="s">
        <v>521</v>
      </c>
      <c r="I360" s="10"/>
      <c r="J360" s="117" t="s">
        <v>522</v>
      </c>
      <c r="K360" s="10"/>
      <c r="L360"/>
      <c r="M360" s="10"/>
      <c r="N360"/>
      <c r="O360" s="10"/>
      <c r="P360" s="10"/>
      <c r="Q360" s="58"/>
      <c r="R360" s="10"/>
      <c r="S360" s="10"/>
      <c r="T360" s="93" t="s">
        <v>521</v>
      </c>
      <c r="U360" s="10"/>
      <c r="V360" s="93" t="s">
        <v>521</v>
      </c>
      <c r="W360" s="10"/>
      <c r="X360" s="93" t="s">
        <v>521</v>
      </c>
      <c r="Y360" s="10"/>
      <c r="Z360" s="93" t="s">
        <v>524</v>
      </c>
      <c r="AA360" s="10"/>
      <c r="AB360" s="10"/>
      <c r="AC360" s="10"/>
      <c r="AD360" s="10"/>
      <c r="AE360" s="10"/>
      <c r="AF360" s="10"/>
      <c r="AG360" s="10"/>
    </row>
    <row r="361" spans="1:33" ht="14.5">
      <c r="A361" s="10"/>
      <c r="B361" s="214" t="s">
        <v>525</v>
      </c>
      <c r="C361" s="10"/>
      <c r="D361" s="214" t="s">
        <v>526</v>
      </c>
      <c r="E361"/>
      <c r="F361" s="214" t="s">
        <v>284</v>
      </c>
      <c r="G361" s="10"/>
      <c r="H361" s="214" t="s">
        <v>525</v>
      </c>
      <c r="I361" s="10"/>
      <c r="J361" s="214" t="s">
        <v>182</v>
      </c>
      <c r="K361" s="10"/>
      <c r="L361"/>
      <c r="M361" s="10"/>
      <c r="N361"/>
      <c r="O361" s="10"/>
      <c r="P361" s="10"/>
      <c r="Q361" s="58"/>
      <c r="R361" s="10"/>
      <c r="S361" s="10"/>
      <c r="T361" s="28"/>
      <c r="U361" s="10"/>
      <c r="V361" s="28"/>
      <c r="W361" s="10"/>
      <c r="X361" s="28"/>
      <c r="Y361" s="10"/>
      <c r="Z361" s="28"/>
      <c r="AA361" s="10"/>
      <c r="AB361" s="10"/>
      <c r="AC361" s="10"/>
      <c r="AD361" s="10"/>
      <c r="AE361" s="10"/>
      <c r="AF361" s="10"/>
      <c r="AG361" s="10"/>
    </row>
    <row r="362" spans="1:33" ht="14.5">
      <c r="A362" s="10"/>
      <c r="B362" s="214" t="s">
        <v>527</v>
      </c>
      <c r="C362" s="10"/>
      <c r="D362" s="214" t="s">
        <v>60</v>
      </c>
      <c r="E362"/>
      <c r="F362" s="214" t="s">
        <v>40</v>
      </c>
      <c r="G362" s="10"/>
      <c r="H362" s="214" t="s">
        <v>527</v>
      </c>
      <c r="I362" s="10"/>
      <c r="J362" s="214" t="s">
        <v>73</v>
      </c>
      <c r="K362" s="10"/>
      <c r="L362"/>
      <c r="M362" s="10"/>
      <c r="N362"/>
      <c r="O362" s="10"/>
      <c r="P362" s="10"/>
      <c r="Q362" s="58"/>
      <c r="R362" s="10"/>
      <c r="S362" s="10"/>
      <c r="T362" s="28"/>
      <c r="U362" s="10"/>
      <c r="V362" s="28"/>
      <c r="W362" s="10"/>
      <c r="X362" s="28"/>
      <c r="Y362" s="10"/>
      <c r="Z362" s="28"/>
      <c r="AA362" s="10"/>
      <c r="AB362" s="10"/>
      <c r="AC362" s="10"/>
      <c r="AD362" s="10"/>
      <c r="AE362" s="10"/>
      <c r="AF362" s="10"/>
      <c r="AG362" s="10"/>
    </row>
    <row r="363" spans="1:33" ht="14.5">
      <c r="A363" s="10"/>
      <c r="B363" s="214" t="s">
        <v>528</v>
      </c>
      <c r="C363" s="10"/>
      <c r="D363" s="214" t="s">
        <v>36</v>
      </c>
      <c r="E363"/>
      <c r="F363" s="214" t="s">
        <v>175</v>
      </c>
      <c r="G363" s="10"/>
      <c r="H363" s="214" t="s">
        <v>528</v>
      </c>
      <c r="I363" s="10"/>
      <c r="J363" s="214" t="s">
        <v>76</v>
      </c>
      <c r="K363" s="10"/>
      <c r="L363"/>
      <c r="M363" s="10"/>
      <c r="N363"/>
      <c r="O363" s="10"/>
      <c r="P363" s="10"/>
      <c r="Q363" s="58"/>
      <c r="R363" s="10"/>
      <c r="S363" s="10"/>
      <c r="T363" s="28"/>
      <c r="U363" s="10"/>
      <c r="V363" s="28"/>
      <c r="W363" s="10"/>
      <c r="X363" s="28"/>
      <c r="Y363" s="10"/>
      <c r="Z363" s="28"/>
      <c r="AA363" s="10"/>
      <c r="AB363" s="10"/>
      <c r="AC363" s="10"/>
      <c r="AD363" s="10"/>
      <c r="AE363" s="10"/>
      <c r="AF363" s="10"/>
      <c r="AG363" s="10"/>
    </row>
    <row r="364" spans="1:33" ht="15" customHeight="1">
      <c r="A364" s="10"/>
      <c r="B364" s="214" t="s">
        <v>529</v>
      </c>
      <c r="C364" s="10"/>
      <c r="D364" s="214" t="s">
        <v>182</v>
      </c>
      <c r="E364"/>
      <c r="F364" s="214" t="s">
        <v>21</v>
      </c>
      <c r="G364" s="10"/>
      <c r="H364" s="214" t="s">
        <v>526</v>
      </c>
      <c r="I364" s="10"/>
      <c r="J364" s="214" t="s">
        <v>251</v>
      </c>
      <c r="K364" s="10"/>
      <c r="L364"/>
      <c r="M364" s="10"/>
      <c r="N364"/>
      <c r="O364" s="10"/>
      <c r="P364" s="10"/>
      <c r="Q364" s="58"/>
      <c r="R364" s="10"/>
      <c r="S364" s="10"/>
      <c r="T364" s="28"/>
      <c r="U364" s="10"/>
      <c r="V364" s="28"/>
      <c r="W364" s="10"/>
      <c r="X364" s="28"/>
      <c r="Y364" s="10"/>
      <c r="Z364" s="28"/>
      <c r="AA364" s="10"/>
      <c r="AB364" s="10"/>
      <c r="AC364" s="10"/>
      <c r="AD364" s="10"/>
      <c r="AE364" s="10"/>
      <c r="AF364" s="10"/>
      <c r="AG364" s="10"/>
    </row>
    <row r="365" spans="1:33" ht="14.5">
      <c r="A365" s="10"/>
      <c r="B365" s="214" t="s">
        <v>530</v>
      </c>
      <c r="C365" s="10"/>
      <c r="D365" s="214" t="s">
        <v>73</v>
      </c>
      <c r="E365"/>
      <c r="F365" s="214" t="s">
        <v>60</v>
      </c>
      <c r="G365" s="10"/>
      <c r="H365" s="214" t="s">
        <v>529</v>
      </c>
      <c r="I365" s="10"/>
      <c r="J365" s="214" t="s">
        <v>46</v>
      </c>
      <c r="K365" s="10"/>
      <c r="L365"/>
      <c r="M365" s="10"/>
      <c r="N365"/>
      <c r="O365" s="10"/>
      <c r="P365" s="10"/>
      <c r="Q365" s="58"/>
      <c r="R365" s="10"/>
      <c r="S365" s="10"/>
      <c r="T365" s="28"/>
      <c r="U365" s="10"/>
      <c r="V365" s="28"/>
      <c r="W365" s="10"/>
      <c r="X365" s="28"/>
      <c r="Y365" s="10"/>
      <c r="Z365" s="28"/>
      <c r="AA365" s="10"/>
      <c r="AB365" s="10"/>
      <c r="AC365" s="10"/>
      <c r="AD365" s="10"/>
      <c r="AE365" s="10"/>
      <c r="AF365" s="10"/>
      <c r="AG365" s="10"/>
    </row>
    <row r="366" spans="1:33" ht="14.5">
      <c r="A366" s="10"/>
      <c r="B366" s="214" t="s">
        <v>531</v>
      </c>
      <c r="C366" s="10"/>
      <c r="D366" s="214" t="s">
        <v>76</v>
      </c>
      <c r="E366"/>
      <c r="F366" s="214" t="s">
        <v>24</v>
      </c>
      <c r="G366" s="10"/>
      <c r="H366" s="214" t="s">
        <v>15</v>
      </c>
      <c r="I366" s="10"/>
      <c r="J366" s="214" t="s">
        <v>532</v>
      </c>
      <c r="K366" s="10"/>
      <c r="L366"/>
      <c r="M366" s="10"/>
      <c r="N366"/>
      <c r="O366" s="10"/>
      <c r="P366" s="10"/>
      <c r="Q366" s="58"/>
      <c r="R366" s="10"/>
      <c r="S366" s="10"/>
      <c r="T366" s="28"/>
      <c r="U366" s="10"/>
      <c r="V366" s="28"/>
      <c r="W366" s="10"/>
      <c r="X366" s="28"/>
      <c r="Y366" s="10"/>
      <c r="Z366" s="28"/>
      <c r="AA366" s="10"/>
      <c r="AB366" s="10"/>
      <c r="AC366" s="10"/>
      <c r="AD366" s="10"/>
      <c r="AE366" s="10"/>
      <c r="AF366" s="10"/>
      <c r="AG366" s="10"/>
    </row>
    <row r="367" spans="1:33" ht="14.5">
      <c r="A367" s="10"/>
      <c r="B367" s="214" t="s">
        <v>533</v>
      </c>
      <c r="C367" s="10"/>
      <c r="D367" s="214" t="s">
        <v>251</v>
      </c>
      <c r="E367"/>
      <c r="F367" s="214" t="s">
        <v>100</v>
      </c>
      <c r="G367" s="10"/>
      <c r="H367" s="214" t="s">
        <v>530</v>
      </c>
      <c r="I367" s="10"/>
      <c r="J367" s="214" t="s">
        <v>460</v>
      </c>
      <c r="K367" s="10"/>
      <c r="L367"/>
      <c r="M367" s="10"/>
      <c r="N367"/>
      <c r="O367" s="10"/>
      <c r="P367" s="10"/>
      <c r="Q367" s="58"/>
      <c r="R367" s="10"/>
      <c r="S367" s="10"/>
      <c r="T367" s="28"/>
      <c r="U367" s="10"/>
      <c r="V367" s="28"/>
      <c r="W367" s="10"/>
      <c r="X367" s="28"/>
      <c r="Y367" s="10"/>
      <c r="Z367" s="28"/>
      <c r="AA367" s="10"/>
      <c r="AB367" s="10"/>
      <c r="AC367" s="10"/>
      <c r="AD367" s="10"/>
      <c r="AE367" s="10"/>
      <c r="AF367" s="10"/>
      <c r="AG367" s="10"/>
    </row>
    <row r="368" spans="1:33" ht="14.5">
      <c r="A368" s="10"/>
      <c r="B368" s="214" t="s">
        <v>534</v>
      </c>
      <c r="C368" s="10"/>
      <c r="D368" s="214" t="s">
        <v>46</v>
      </c>
      <c r="E368"/>
      <c r="F368" s="214" t="s">
        <v>88</v>
      </c>
      <c r="G368" s="10"/>
      <c r="H368" s="214" t="s">
        <v>284</v>
      </c>
      <c r="I368" s="10"/>
      <c r="J368" s="214" t="s">
        <v>175</v>
      </c>
      <c r="K368" s="10"/>
      <c r="L368"/>
      <c r="M368" s="10"/>
      <c r="N368"/>
      <c r="O368" s="10"/>
      <c r="P368" s="10"/>
      <c r="Q368" s="58"/>
      <c r="R368" s="10"/>
      <c r="S368" s="10"/>
      <c r="T368" s="28"/>
      <c r="U368" s="10"/>
      <c r="V368" s="28"/>
      <c r="W368" s="10"/>
      <c r="X368" s="28"/>
      <c r="Y368" s="10"/>
      <c r="Z368" s="28"/>
      <c r="AA368" s="10"/>
      <c r="AB368" s="10"/>
      <c r="AC368" s="10"/>
      <c r="AD368" s="10"/>
      <c r="AE368" s="10"/>
      <c r="AF368" s="10"/>
      <c r="AG368" s="10"/>
    </row>
    <row r="369" spans="1:33" ht="14.5">
      <c r="A369" s="10"/>
      <c r="B369" s="214" t="s">
        <v>535</v>
      </c>
      <c r="C369" s="10"/>
      <c r="D369" s="214" t="s">
        <v>532</v>
      </c>
      <c r="E369"/>
      <c r="F369" s="222" t="s">
        <v>536</v>
      </c>
      <c r="G369" s="10"/>
      <c r="H369" s="214" t="s">
        <v>60</v>
      </c>
      <c r="I369" s="10"/>
      <c r="J369" s="214" t="s">
        <v>21</v>
      </c>
      <c r="K369" s="10"/>
      <c r="L369"/>
      <c r="M369" s="10"/>
      <c r="N369"/>
      <c r="O369" s="10"/>
      <c r="P369" s="10"/>
      <c r="Q369" s="58"/>
      <c r="R369" s="10"/>
      <c r="S369" s="10"/>
      <c r="T369" s="28"/>
      <c r="U369" s="10"/>
      <c r="V369" s="28"/>
      <c r="W369" s="10"/>
      <c r="X369" s="28"/>
      <c r="Y369" s="10"/>
      <c r="Z369" s="28"/>
      <c r="AA369" s="10"/>
      <c r="AB369" s="10"/>
      <c r="AC369" s="10"/>
      <c r="AD369" s="10"/>
      <c r="AE369" s="10"/>
      <c r="AF369" s="10"/>
      <c r="AG369" s="10"/>
    </row>
    <row r="370" spans="1:33" ht="14.5">
      <c r="A370" s="10"/>
      <c r="B370" s="214" t="s">
        <v>537</v>
      </c>
      <c r="C370" s="10"/>
      <c r="D370" s="214" t="s">
        <v>460</v>
      </c>
      <c r="E370"/>
      <c r="F370" s="130"/>
      <c r="G370" s="10"/>
      <c r="H370" s="214" t="s">
        <v>531</v>
      </c>
      <c r="I370" s="10"/>
      <c r="J370" s="214" t="s">
        <v>60</v>
      </c>
      <c r="K370" s="10"/>
      <c r="L370"/>
      <c r="M370" s="10"/>
      <c r="N370"/>
      <c r="O370" s="10"/>
      <c r="P370" s="10"/>
      <c r="Q370" s="58"/>
      <c r="R370" s="10"/>
      <c r="S370" s="10"/>
      <c r="T370" s="28"/>
      <c r="U370" s="10"/>
      <c r="V370" s="28"/>
      <c r="W370" s="10"/>
      <c r="X370" s="28"/>
      <c r="Y370" s="10"/>
      <c r="Z370" s="28"/>
      <c r="AA370" s="10"/>
      <c r="AB370" s="10"/>
      <c r="AC370" s="10"/>
      <c r="AD370" s="10"/>
      <c r="AE370" s="10"/>
      <c r="AF370" s="10"/>
      <c r="AG370" s="10"/>
    </row>
    <row r="371" spans="1:33" ht="14.5">
      <c r="A371" s="10"/>
      <c r="B371" s="66"/>
      <c r="C371" s="10"/>
      <c r="D371" s="214"/>
      <c r="E371"/>
      <c r="F371" s="230"/>
      <c r="G371" s="10"/>
      <c r="H371" s="214" t="s">
        <v>533</v>
      </c>
      <c r="I371" s="10"/>
      <c r="J371" s="214" t="s">
        <v>24</v>
      </c>
      <c r="K371" s="10"/>
      <c r="L371"/>
      <c r="M371" s="10"/>
      <c r="N371"/>
      <c r="O371" s="10"/>
      <c r="P371" s="10"/>
      <c r="Q371" s="58"/>
      <c r="R371" s="10"/>
      <c r="S371" s="10"/>
      <c r="T371" s="28"/>
      <c r="U371" s="10"/>
      <c r="V371" s="28"/>
      <c r="W371" s="10"/>
      <c r="X371" s="28"/>
      <c r="Y371" s="10"/>
      <c r="Z371" s="28"/>
      <c r="AA371" s="10"/>
      <c r="AB371" s="10"/>
      <c r="AC371" s="10"/>
      <c r="AD371" s="10"/>
      <c r="AE371" s="10"/>
      <c r="AF371" s="10"/>
      <c r="AG371" s="10"/>
    </row>
    <row r="372" spans="1:33" ht="14.5">
      <c r="A372" s="10"/>
      <c r="B372" s="66"/>
      <c r="C372" s="10"/>
      <c r="D372" s="214"/>
      <c r="E372"/>
      <c r="F372" s="229"/>
      <c r="G372" s="10"/>
      <c r="H372" s="214" t="s">
        <v>534</v>
      </c>
      <c r="I372" s="10"/>
      <c r="J372" s="214" t="s">
        <v>100</v>
      </c>
      <c r="K372" s="10"/>
      <c r="L372"/>
      <c r="M372" s="10"/>
      <c r="N372"/>
      <c r="O372" s="10"/>
      <c r="P372" s="10"/>
      <c r="Q372" s="58"/>
      <c r="R372" s="10"/>
      <c r="S372" s="10"/>
      <c r="T372" s="28"/>
      <c r="U372" s="10"/>
      <c r="V372" s="28"/>
      <c r="W372" s="10"/>
      <c r="X372" s="28"/>
      <c r="Y372" s="10"/>
      <c r="Z372" s="28"/>
      <c r="AA372" s="10"/>
      <c r="AB372" s="10"/>
      <c r="AC372" s="10"/>
      <c r="AD372" s="10"/>
      <c r="AE372" s="10"/>
      <c r="AF372" s="10"/>
      <c r="AG372" s="10"/>
    </row>
    <row r="373" spans="1:33" ht="14.5">
      <c r="A373" s="10"/>
      <c r="B373" s="98" t="str">
        <f>B359&amp;" lag - Dobbel Serie"</f>
        <v>10 lag - Dobbel Serie</v>
      </c>
      <c r="C373" s="10"/>
      <c r="D373" s="214"/>
      <c r="E373"/>
      <c r="F373" s="214"/>
      <c r="G373" s="10"/>
      <c r="H373" s="214" t="s">
        <v>535</v>
      </c>
      <c r="I373" s="10"/>
      <c r="J373" s="214" t="s">
        <v>88</v>
      </c>
      <c r="K373" s="10"/>
      <c r="L373"/>
      <c r="M373" s="10"/>
      <c r="N373"/>
      <c r="O373" s="10"/>
      <c r="P373" s="10"/>
      <c r="Q373" s="58"/>
      <c r="R373" s="10"/>
      <c r="S373" s="10"/>
      <c r="T373" s="28"/>
      <c r="U373" s="10"/>
      <c r="V373" s="28"/>
      <c r="W373" s="10"/>
      <c r="X373" s="28"/>
      <c r="Y373" s="10"/>
      <c r="Z373" s="28"/>
      <c r="AA373" s="10"/>
      <c r="AB373" s="10"/>
      <c r="AC373" s="10"/>
      <c r="AD373" s="10"/>
      <c r="AE373" s="10"/>
      <c r="AF373" s="10"/>
      <c r="AG373" s="10"/>
    </row>
    <row r="374" spans="1:33" ht="14.5">
      <c r="A374" s="10"/>
      <c r="B374" s="98" t="str">
        <f>(B359-1)*2&amp;" Kamper"</f>
        <v>18 Kamper</v>
      </c>
      <c r="C374" s="10"/>
      <c r="D374" s="214"/>
      <c r="E374"/>
      <c r="F374" s="214"/>
      <c r="G374" s="10"/>
      <c r="H374" s="214" t="s">
        <v>36</v>
      </c>
      <c r="I374" s="10"/>
      <c r="J374" s="214" t="s">
        <v>536</v>
      </c>
      <c r="K374" s="10"/>
      <c r="L374"/>
      <c r="M374" s="10"/>
      <c r="N374"/>
      <c r="O374" s="10"/>
      <c r="P374" s="10"/>
      <c r="Q374" s="58"/>
      <c r="R374" s="10"/>
      <c r="S374" s="10"/>
      <c r="T374" s="1"/>
      <c r="U374" s="10"/>
      <c r="V374" s="1"/>
      <c r="W374" s="10"/>
      <c r="X374" s="1"/>
      <c r="Y374" s="10"/>
      <c r="Z374" s="1"/>
      <c r="AA374" s="10"/>
      <c r="AB374" s="10"/>
      <c r="AC374" s="10"/>
      <c r="AD374" s="10"/>
      <c r="AE374" s="10"/>
      <c r="AF374" s="10"/>
      <c r="AG374" s="10"/>
    </row>
    <row r="375" spans="1:33" ht="14.5">
      <c r="A375" s="10"/>
      <c r="B375"/>
      <c r="C375" s="10"/>
      <c r="D375" s="103" t="str">
        <f>D359&amp;" lag - Dobbel Serie"</f>
        <v>10 lag - Dobbel Serie</v>
      </c>
      <c r="E375" s="10"/>
      <c r="F375" s="103" t="str">
        <f>F359&amp;" lag - Dobbel Serie"</f>
        <v>9 lag - Dobbel Serie</v>
      </c>
      <c r="G375" s="10"/>
      <c r="H375" s="214" t="s">
        <v>40</v>
      </c>
      <c r="I375" s="10"/>
      <c r="J375" s="103" t="str">
        <f>J359&amp;" lag - Dobbel Serie"</f>
        <v>14 lag - Dobbel Serie</v>
      </c>
      <c r="K375" s="10"/>
      <c r="L375"/>
      <c r="M375" s="10"/>
      <c r="N375"/>
      <c r="O375" s="10"/>
      <c r="P375" s="10"/>
      <c r="Q375" s="10"/>
      <c r="R375" s="10"/>
      <c r="S375" s="10"/>
      <c r="T375" s="97" t="str">
        <f>T359&amp;" lag - Enkel Serie"</f>
        <v>12 lag - Enkel Serie</v>
      </c>
      <c r="U375" s="10"/>
      <c r="V375" s="97" t="str">
        <f>V359&amp;" lag - Dobbel Serie"</f>
        <v>12 lag - Dobbel Serie</v>
      </c>
      <c r="W375" s="10"/>
      <c r="X375" s="97" t="str">
        <f>X359&amp;" lag - Dobbel Serie"</f>
        <v>6 lag - Dobbel Serie</v>
      </c>
      <c r="Y375" s="10"/>
      <c r="Z375" s="97" t="str">
        <f>Z359&amp;" lag - Dobbel Serie"</f>
        <v>6 lag - Dobbel Serie</v>
      </c>
      <c r="AA375" s="10"/>
      <c r="AB375" s="10"/>
      <c r="AC375" s="10"/>
      <c r="AD375" s="10"/>
      <c r="AE375" s="10"/>
      <c r="AF375" s="10"/>
      <c r="AG375" s="10"/>
    </row>
    <row r="376" spans="1:33" ht="14.5">
      <c r="A376" s="10"/>
      <c r="B376"/>
      <c r="C376" s="10"/>
      <c r="D376" s="103" t="str">
        <f>(D359-1)*2&amp;" Kamper"</f>
        <v>18 Kamper</v>
      </c>
      <c r="E376" s="10"/>
      <c r="F376" s="103" t="str">
        <f>(F359-1)*2&amp;" Kamper"</f>
        <v>16 Kamper</v>
      </c>
      <c r="G376" s="10"/>
      <c r="H376" s="66"/>
      <c r="I376" s="10"/>
      <c r="J376" s="103" t="str">
        <f>(J359-1)*2&amp;" Kamper"</f>
        <v>26 Kamper</v>
      </c>
      <c r="K376" s="10"/>
      <c r="L376"/>
      <c r="M376" s="10"/>
      <c r="N376"/>
      <c r="O376" s="10"/>
      <c r="P376" s="10"/>
      <c r="Q376" s="10"/>
      <c r="R376" s="10"/>
      <c r="S376" s="10"/>
      <c r="T376" s="98" t="str">
        <f>(T359-1)*1&amp;" Kamper"</f>
        <v>11 Kamper</v>
      </c>
      <c r="U376" s="10"/>
      <c r="V376" s="98" t="str">
        <f>(V359-1)*2&amp;" Kamper"</f>
        <v>22 Kamper</v>
      </c>
      <c r="W376" s="10"/>
      <c r="X376" s="98" t="str">
        <f>(X359-1)*2&amp;" Kamper"</f>
        <v>10 Kamper</v>
      </c>
      <c r="Y376" s="10"/>
      <c r="Z376" s="98" t="str">
        <f>(Z359-1)*2&amp;" Kamper"</f>
        <v>10 Kamper</v>
      </c>
      <c r="AA376" s="10"/>
      <c r="AB376" s="10"/>
      <c r="AC376" s="10"/>
      <c r="AD376" s="10"/>
      <c r="AE376" s="10"/>
      <c r="AF376" s="10"/>
      <c r="AG376" s="10"/>
    </row>
    <row r="377" spans="1:33" customFormat="1" ht="14.5">
      <c r="C377" s="10"/>
      <c r="D377" s="10"/>
      <c r="E377" s="10"/>
      <c r="F377" s="10"/>
      <c r="G377" s="10"/>
      <c r="H377" s="98" t="str">
        <f>H359&amp;" lag - Enkel Serie"</f>
        <v>15 lag - Enkel Serie</v>
      </c>
      <c r="I377" s="10"/>
      <c r="J377" s="10"/>
      <c r="N377" s="10"/>
      <c r="O377" s="10"/>
      <c r="P377" s="10"/>
      <c r="Q377" s="10"/>
      <c r="R377" s="10"/>
    </row>
    <row r="378" spans="1:33" ht="14.5">
      <c r="A378" s="10"/>
      <c r="B378"/>
      <c r="C378" s="10"/>
      <c r="D378" s="10"/>
      <c r="E378" s="10"/>
      <c r="F378" s="10"/>
      <c r="G378" s="10"/>
      <c r="H378" s="98" t="str">
        <f>(H359-1)*1&amp;" Kamper"</f>
        <v>14 Kamper</v>
      </c>
      <c r="I378" s="10"/>
      <c r="J378" s="10"/>
      <c r="K378" s="10"/>
      <c r="L378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</row>
    <row r="379" spans="1:33" ht="14.5">
      <c r="A379" s="10"/>
      <c r="B379" s="10"/>
      <c r="C379" s="10"/>
      <c r="D379" s="10"/>
      <c r="E379" s="10"/>
      <c r="F379" s="10"/>
      <c r="G379" s="10"/>
      <c r="H379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</row>
    <row r="380" spans="1:33" s="89" customFormat="1" ht="21">
      <c r="B380" s="87" t="s">
        <v>538</v>
      </c>
      <c r="F380" s="87"/>
      <c r="G380" s="87"/>
      <c r="H380" s="87"/>
      <c r="N380" s="87"/>
      <c r="O380" s="87"/>
    </row>
    <row r="381" spans="1:33" ht="14.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58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</row>
    <row r="382" spans="1:33" ht="14.5">
      <c r="A382" s="10"/>
      <c r="B382" s="5">
        <f>COUNTA(B384:B390)</f>
        <v>0</v>
      </c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58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</row>
    <row r="383" spans="1:33" ht="14.5">
      <c r="A383" s="10"/>
      <c r="B383" s="93" t="s">
        <v>539</v>
      </c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58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</row>
    <row r="384" spans="1:33" ht="14.5">
      <c r="A384" s="10"/>
      <c r="B384" s="1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58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</row>
    <row r="385" spans="1:33" ht="14.5">
      <c r="A385" s="10"/>
      <c r="B385" s="1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58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</row>
    <row r="386" spans="1:33" ht="14.5">
      <c r="A386" s="10"/>
      <c r="B386" s="1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58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</row>
    <row r="387" spans="1:33" ht="14.5">
      <c r="A387" s="10"/>
      <c r="B387" s="1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48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</row>
    <row r="388" spans="1:33" ht="14.5">
      <c r="A388" s="10"/>
      <c r="B388" s="1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58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</row>
    <row r="389" spans="1:33" ht="14.5">
      <c r="A389" s="10"/>
      <c r="B389" s="1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58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</row>
    <row r="390" spans="1:33" ht="14.5">
      <c r="A390" s="10"/>
      <c r="B390" s="1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58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</row>
    <row r="391" spans="1:33" ht="14.5">
      <c r="A391" s="10"/>
      <c r="B391" s="97" t="str">
        <f>B382&amp;" lag - Trippel Serie"</f>
        <v>0 lag - Trippel Serie</v>
      </c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58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</row>
    <row r="392" spans="1:33" ht="14.5">
      <c r="A392" s="10"/>
      <c r="B392" s="98" t="str">
        <f>(B382-1)*3&amp;" Kamper"</f>
        <v>-3 Kamper</v>
      </c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58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</row>
    <row r="393" spans="1:33" ht="14.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58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</row>
    <row r="394" spans="1:33" ht="14.5">
      <c r="A394" s="10"/>
      <c r="B394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58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</row>
    <row r="395" spans="1:33" ht="14.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58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</row>
    <row r="396" spans="1:33" ht="14.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58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</row>
    <row r="397" spans="1:33" ht="14.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58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</row>
    <row r="398" spans="1:33" ht="14.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58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</row>
    <row r="399" spans="1:33" ht="14.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58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</row>
    <row r="400" spans="1:33" ht="14.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58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</row>
    <row r="401" spans="1:33" ht="14.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58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</row>
    <row r="402" spans="1:33" ht="14.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58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</row>
    <row r="403" spans="1:33" ht="14.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58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</row>
    <row r="404" spans="1:33" ht="14.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58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</row>
    <row r="405" spans="1:33" ht="14.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58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</row>
    <row r="406" spans="1:33" ht="14.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58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</row>
    <row r="407" spans="1:33" ht="14.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58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</row>
    <row r="408" spans="1:33" ht="14.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58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</row>
    <row r="409" spans="1:33" ht="14.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58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</row>
    <row r="410" spans="1:33" ht="14.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58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</row>
    <row r="411" spans="1:33" ht="14.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58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</row>
    <row r="412" spans="1:33" ht="14.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58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</row>
    <row r="413" spans="1:33" ht="14.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58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</row>
    <row r="414" spans="1:33" ht="14.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58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</row>
    <row r="415" spans="1:33" ht="14.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58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</row>
    <row r="416" spans="1:33" ht="14.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58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</row>
    <row r="417" spans="1:33" ht="14.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58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</row>
    <row r="418" spans="1:33" ht="14.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58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</row>
    <row r="419" spans="1:33" ht="14.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58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</row>
    <row r="420" spans="1:33" ht="14.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58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</row>
    <row r="421" spans="1:33" ht="14.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58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</row>
    <row r="422" spans="1:33" ht="14.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58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</row>
    <row r="423" spans="1:33" ht="14.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58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</row>
    <row r="424" spans="1:33" ht="14.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58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</row>
    <row r="425" spans="1:33" ht="14.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58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</row>
    <row r="426" spans="1:33" ht="14.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58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</row>
    <row r="427" spans="1:33" ht="14.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58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</row>
    <row r="428" spans="1:33" ht="14.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58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</row>
    <row r="429" spans="1:33" ht="14.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58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</row>
    <row r="430" spans="1:33" ht="14.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58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</row>
    <row r="431" spans="1:33" ht="14.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58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</row>
    <row r="432" spans="1:33" ht="14.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58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</row>
    <row r="433" spans="1:33" ht="14.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58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</row>
    <row r="434" spans="1:33" ht="14.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58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</row>
    <row r="435" spans="1:33" ht="14.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58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</row>
    <row r="436" spans="1:33" ht="14.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58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</row>
    <row r="437" spans="1:33" ht="14.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58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</row>
    <row r="438" spans="1:33" ht="14.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58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</row>
    <row r="439" spans="1:33" ht="14.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58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</row>
    <row r="440" spans="1:33" ht="14.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58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</row>
    <row r="441" spans="1:33" ht="14.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58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</row>
    <row r="442" spans="1:33" ht="14.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58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</row>
    <row r="443" spans="1:33" ht="1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58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</row>
    <row r="444" spans="1:33" ht="1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58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</row>
    <row r="445" spans="1:33" ht="1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58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</row>
    <row r="446" spans="1:33" ht="1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58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</row>
    <row r="447" spans="1:33" ht="1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58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</row>
    <row r="448" spans="1:33" ht="1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58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</row>
    <row r="449" spans="1:33" ht="1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58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</row>
    <row r="450" spans="1:33" ht="1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58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</row>
    <row r="451" spans="1:33" ht="1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58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</row>
    <row r="452" spans="1:33" ht="1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58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</row>
    <row r="453" spans="1:33" ht="1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58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</row>
    <row r="454" spans="1:33" ht="1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58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</row>
    <row r="455" spans="1:33" ht="1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58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</row>
    <row r="456" spans="1:33" ht="1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58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</row>
    <row r="457" spans="1:33" ht="1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58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</row>
    <row r="458" spans="1:33" ht="1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58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</row>
    <row r="459" spans="1:33" ht="1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58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</row>
    <row r="460" spans="1:33" ht="1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58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</row>
    <row r="461" spans="1:33" ht="1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58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</row>
    <row r="462" spans="1:33" ht="1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58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</row>
    <row r="463" spans="1:33" ht="1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58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</row>
  </sheetData>
  <sortState xmlns:xlrd2="http://schemas.microsoft.com/office/spreadsheetml/2017/richdata2" ref="D361:D371">
    <sortCondition ref="D361:D371"/>
  </sortState>
  <mergeCells count="1">
    <mergeCell ref="B162:B165"/>
  </mergeCells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6" manualBreakCount="6">
    <brk id="62" max="16383" man="1"/>
    <brk id="95" max="16383" man="1"/>
    <brk id="123" max="16383" man="1"/>
    <brk id="189" max="16383" man="1"/>
    <brk id="249" max="16383" man="1"/>
    <brk id="354" max="16383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F20"/>
  <sheetViews>
    <sheetView zoomScaleNormal="100" zoomScalePageLayoutView="90" workbookViewId="0">
      <selection activeCell="F32" sqref="F32"/>
    </sheetView>
  </sheetViews>
  <sheetFormatPr baseColWidth="10" defaultColWidth="11.453125" defaultRowHeight="14.5"/>
  <cols>
    <col min="1" max="1" width="3.81640625" customWidth="1"/>
    <col min="2" max="2" width="23.26953125" customWidth="1"/>
    <col min="3" max="3" width="3.7265625" customWidth="1"/>
    <col min="4" max="4" width="23.453125" customWidth="1"/>
    <col min="5" max="5" width="3.81640625" customWidth="1"/>
    <col min="6" max="6" width="23.26953125" customWidth="1"/>
    <col min="7" max="7" width="3.81640625" customWidth="1"/>
    <col min="8" max="8" width="23.26953125" customWidth="1"/>
    <col min="9" max="9" width="3.81640625" customWidth="1"/>
  </cols>
  <sheetData>
    <row r="2" spans="2:6" s="90" customFormat="1" ht="21">
      <c r="B2" s="90" t="s">
        <v>540</v>
      </c>
      <c r="C2" s="91"/>
      <c r="D2" s="91">
        <f>B4+D4+F4</f>
        <v>30</v>
      </c>
      <c r="E2" s="90" t="s">
        <v>541</v>
      </c>
    </row>
    <row r="4" spans="2:6">
      <c r="B4" s="5">
        <f>COUNTA(B6:B18)</f>
        <v>12</v>
      </c>
      <c r="C4" s="5"/>
      <c r="D4" s="5">
        <f>COUNTA(D6:D18)</f>
        <v>12</v>
      </c>
      <c r="E4" s="5"/>
      <c r="F4" s="5">
        <f>COUNTA(F6:F18)</f>
        <v>6</v>
      </c>
    </row>
    <row r="5" spans="2:6">
      <c r="B5" s="93" t="s">
        <v>542</v>
      </c>
      <c r="D5" s="93" t="s">
        <v>543</v>
      </c>
      <c r="F5" s="93" t="s">
        <v>544</v>
      </c>
    </row>
    <row r="6" spans="2:6">
      <c r="B6" s="1" t="s">
        <v>28</v>
      </c>
      <c r="D6" s="1" t="s">
        <v>175</v>
      </c>
      <c r="F6" s="25" t="s">
        <v>21</v>
      </c>
    </row>
    <row r="7" spans="2:6">
      <c r="B7" s="1" t="s">
        <v>545</v>
      </c>
      <c r="D7" s="1" t="s">
        <v>147</v>
      </c>
      <c r="F7" s="25" t="s">
        <v>546</v>
      </c>
    </row>
    <row r="8" spans="2:6">
      <c r="B8" s="1" t="s">
        <v>80</v>
      </c>
      <c r="D8" s="1" t="s">
        <v>547</v>
      </c>
      <c r="F8" s="25" t="s">
        <v>254</v>
      </c>
    </row>
    <row r="9" spans="2:6">
      <c r="B9" s="1" t="s">
        <v>19</v>
      </c>
      <c r="D9" s="1" t="s">
        <v>60</v>
      </c>
      <c r="F9" s="25" t="s">
        <v>548</v>
      </c>
    </row>
    <row r="10" spans="2:6">
      <c r="B10" s="1" t="s">
        <v>549</v>
      </c>
      <c r="D10" s="1" t="s">
        <v>15</v>
      </c>
      <c r="F10" s="25" t="s">
        <v>301</v>
      </c>
    </row>
    <row r="11" spans="2:6">
      <c r="B11" s="1" t="s">
        <v>141</v>
      </c>
      <c r="D11" s="1" t="s">
        <v>87</v>
      </c>
      <c r="F11" s="25" t="s">
        <v>550</v>
      </c>
    </row>
    <row r="12" spans="2:6">
      <c r="B12" s="1" t="s">
        <v>551</v>
      </c>
      <c r="D12" s="1" t="s">
        <v>552</v>
      </c>
      <c r="F12" s="175"/>
    </row>
    <row r="13" spans="2:6">
      <c r="B13" s="1" t="s">
        <v>127</v>
      </c>
      <c r="D13" s="1" t="s">
        <v>74</v>
      </c>
      <c r="F13" s="25"/>
    </row>
    <row r="14" spans="2:6">
      <c r="B14" s="1" t="s">
        <v>82</v>
      </c>
      <c r="D14" s="1" t="s">
        <v>46</v>
      </c>
      <c r="F14" s="25"/>
    </row>
    <row r="15" spans="2:6">
      <c r="B15" s="1" t="s">
        <v>73</v>
      </c>
      <c r="D15" s="1" t="s">
        <v>553</v>
      </c>
      <c r="F15" s="84"/>
    </row>
    <row r="16" spans="2:6">
      <c r="B16" s="1" t="s">
        <v>554</v>
      </c>
      <c r="D16" s="49" t="s">
        <v>53</v>
      </c>
      <c r="F16" s="25"/>
    </row>
    <row r="17" spans="2:6">
      <c r="B17" s="1" t="s">
        <v>17</v>
      </c>
      <c r="D17" s="25" t="s">
        <v>555</v>
      </c>
      <c r="F17" s="1"/>
    </row>
    <row r="18" spans="2:6">
      <c r="B18" s="1"/>
      <c r="D18" s="1"/>
      <c r="F18" s="1"/>
    </row>
    <row r="19" spans="2:6">
      <c r="B19" s="97" t="str">
        <f>B4&amp;" lag - Dobbel serie"</f>
        <v>12 lag - Dobbel serie</v>
      </c>
      <c r="D19" s="97" t="str">
        <f>D4&amp;" lag - Dobbel serie"</f>
        <v>12 lag - Dobbel serie</v>
      </c>
      <c r="F19" s="121" t="str">
        <f>F4&amp;" lag - Dobbel serie"</f>
        <v>6 lag - Dobbel serie</v>
      </c>
    </row>
    <row r="20" spans="2:6">
      <c r="B20" s="98" t="str">
        <f>(B4-1)*2&amp;" kamper"</f>
        <v>22 kamper</v>
      </c>
      <c r="D20" s="98" t="str">
        <f>(D4-1)*2&amp;" kamper"</f>
        <v>22 kamper</v>
      </c>
      <c r="F20" s="98" t="str">
        <f>(F4-1)*2&amp;" kamper"</f>
        <v>10 kamper</v>
      </c>
    </row>
  </sheetData>
  <sortState xmlns:xlrd2="http://schemas.microsoft.com/office/spreadsheetml/2017/richdata2" ref="F6:F12">
    <sortCondition ref="F6:F12"/>
  </sortState>
  <phoneticPr fontId="8" type="noConversion"/>
  <pageMargins left="0.7" right="0.7" top="0.75" bottom="0.75" header="0.3" footer="0.3"/>
  <pageSetup paperSize="9" scale="80" orientation="portrait" r:id="rId1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E75D2-2348-4959-81E6-EEFE17E5C804}">
  <dimension ref="A2:S26"/>
  <sheetViews>
    <sheetView workbookViewId="0">
      <selection activeCell="H23" sqref="H23"/>
    </sheetView>
  </sheetViews>
  <sheetFormatPr baseColWidth="10" defaultColWidth="11.453125" defaultRowHeight="14.5"/>
  <cols>
    <col min="1" max="1" width="4.7265625" customWidth="1"/>
    <col min="2" max="2" width="21.7265625" customWidth="1"/>
    <col min="4" max="4" width="26.54296875" customWidth="1"/>
    <col min="6" max="6" width="25.54296875" customWidth="1"/>
    <col min="8" max="8" width="22" customWidth="1"/>
    <col min="10" max="10" width="22.54296875" customWidth="1"/>
    <col min="12" max="12" width="23.1796875" customWidth="1"/>
    <col min="14" max="14" width="25.54296875" customWidth="1"/>
  </cols>
  <sheetData>
    <row r="2" spans="1:19" ht="21">
      <c r="A2" s="90"/>
      <c r="B2" s="90" t="s">
        <v>556</v>
      </c>
      <c r="C2" s="91"/>
      <c r="D2" s="91">
        <f>B5+D5+F5+H5+J5+L5+N5</f>
        <v>78</v>
      </c>
      <c r="E2" s="90" t="s">
        <v>541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</row>
    <row r="5" spans="1:19">
      <c r="B5" s="5">
        <f>COUNTA(B7:B18)</f>
        <v>12</v>
      </c>
      <c r="C5" s="5"/>
      <c r="D5" s="5">
        <f>COUNTA(D7:D19)</f>
        <v>12</v>
      </c>
      <c r="E5" s="5"/>
      <c r="F5" s="5">
        <f>COUNTA(F7:F19)</f>
        <v>13</v>
      </c>
      <c r="H5" s="5">
        <f>COUNTA(H7:H19)</f>
        <v>10</v>
      </c>
      <c r="J5" s="5">
        <f>COUNTA(J7:J19)</f>
        <v>9</v>
      </c>
      <c r="L5" s="5">
        <f>COUNTA(L7:L19)</f>
        <v>11</v>
      </c>
      <c r="N5" s="5">
        <f>COUNTA(N7:N19)</f>
        <v>11</v>
      </c>
    </row>
    <row r="6" spans="1:19">
      <c r="B6" s="93" t="s">
        <v>557</v>
      </c>
      <c r="D6" s="93" t="s">
        <v>558</v>
      </c>
      <c r="F6" s="93" t="s">
        <v>559</v>
      </c>
      <c r="H6" s="97" t="s">
        <v>560</v>
      </c>
      <c r="J6" s="97" t="s">
        <v>561</v>
      </c>
      <c r="L6" s="93" t="s">
        <v>562</v>
      </c>
      <c r="N6" s="93" t="s">
        <v>563</v>
      </c>
    </row>
    <row r="7" spans="1:19">
      <c r="B7" s="1" t="s">
        <v>564</v>
      </c>
      <c r="D7" s="1" t="s">
        <v>175</v>
      </c>
      <c r="F7" s="1" t="s">
        <v>295</v>
      </c>
      <c r="H7" s="66" t="s">
        <v>565</v>
      </c>
      <c r="J7" s="66" t="s">
        <v>309</v>
      </c>
      <c r="L7" s="25" t="s">
        <v>312</v>
      </c>
      <c r="N7" s="25" t="s">
        <v>314</v>
      </c>
    </row>
    <row r="8" spans="1:19">
      <c r="B8" s="1" t="s">
        <v>50</v>
      </c>
      <c r="D8" s="1" t="s">
        <v>28</v>
      </c>
      <c r="F8" s="1" t="s">
        <v>114</v>
      </c>
      <c r="H8" s="66" t="s">
        <v>32</v>
      </c>
      <c r="J8" s="66" t="s">
        <v>54</v>
      </c>
      <c r="L8" s="25" t="s">
        <v>80</v>
      </c>
      <c r="N8" s="25" t="s">
        <v>192</v>
      </c>
    </row>
    <row r="9" spans="1:19">
      <c r="B9" s="1" t="s">
        <v>36</v>
      </c>
      <c r="D9" s="49" t="s">
        <v>41</v>
      </c>
      <c r="F9" s="1" t="s">
        <v>19</v>
      </c>
      <c r="H9" s="66" t="s">
        <v>21</v>
      </c>
      <c r="J9" s="66" t="s">
        <v>566</v>
      </c>
      <c r="L9" s="25" t="s">
        <v>280</v>
      </c>
      <c r="N9" s="25" t="s">
        <v>229</v>
      </c>
    </row>
    <row r="10" spans="1:19">
      <c r="B10" s="45" t="s">
        <v>284</v>
      </c>
      <c r="D10" s="1" t="s">
        <v>567</v>
      </c>
      <c r="F10" s="1" t="s">
        <v>510</v>
      </c>
      <c r="H10" s="66" t="s">
        <v>568</v>
      </c>
      <c r="J10" s="66" t="s">
        <v>98</v>
      </c>
      <c r="L10" s="25" t="s">
        <v>569</v>
      </c>
      <c r="N10" s="25" t="s">
        <v>299</v>
      </c>
    </row>
    <row r="11" spans="1:19">
      <c r="B11" s="66" t="s">
        <v>549</v>
      </c>
      <c r="D11" s="1" t="s">
        <v>62</v>
      </c>
      <c r="F11" s="1" t="s">
        <v>145</v>
      </c>
      <c r="H11" s="66" t="s">
        <v>120</v>
      </c>
      <c r="J11" s="66" t="s">
        <v>570</v>
      </c>
      <c r="L11" s="175" t="s">
        <v>231</v>
      </c>
      <c r="N11" s="25" t="s">
        <v>272</v>
      </c>
    </row>
    <row r="12" spans="1:19">
      <c r="B12" s="135" t="s">
        <v>74</v>
      </c>
      <c r="D12" s="66" t="s">
        <v>546</v>
      </c>
      <c r="F12" s="1" t="s">
        <v>254</v>
      </c>
      <c r="H12" s="66" t="s">
        <v>571</v>
      </c>
      <c r="J12" s="66" t="s">
        <v>46</v>
      </c>
      <c r="L12" s="25" t="s">
        <v>255</v>
      </c>
      <c r="N12" s="25" t="s">
        <v>343</v>
      </c>
    </row>
    <row r="13" spans="1:19">
      <c r="B13" s="1" t="s">
        <v>551</v>
      </c>
      <c r="D13" s="1" t="s">
        <v>552</v>
      </c>
      <c r="F13" s="1" t="s">
        <v>31</v>
      </c>
      <c r="H13" s="66" t="s">
        <v>33</v>
      </c>
      <c r="J13" s="66" t="s">
        <v>144</v>
      </c>
      <c r="L13" s="25" t="s">
        <v>115</v>
      </c>
      <c r="N13" s="25" t="s">
        <v>90</v>
      </c>
    </row>
    <row r="14" spans="1:19">
      <c r="B14" s="1" t="s">
        <v>143</v>
      </c>
      <c r="D14" s="1" t="s">
        <v>77</v>
      </c>
      <c r="F14" s="1" t="s">
        <v>95</v>
      </c>
      <c r="H14" s="232" t="s">
        <v>300</v>
      </c>
      <c r="J14" s="66" t="s">
        <v>183</v>
      </c>
      <c r="L14" s="25" t="s">
        <v>81</v>
      </c>
      <c r="N14" s="25" t="s">
        <v>320</v>
      </c>
    </row>
    <row r="15" spans="1:19">
      <c r="B15" s="1" t="s">
        <v>82</v>
      </c>
      <c r="D15" s="1" t="s">
        <v>274</v>
      </c>
      <c r="F15" s="1" t="s">
        <v>97</v>
      </c>
      <c r="H15" s="66" t="s">
        <v>572</v>
      </c>
      <c r="J15" s="66" t="s">
        <v>573</v>
      </c>
      <c r="L15" s="25" t="s">
        <v>331</v>
      </c>
      <c r="N15" s="25" t="s">
        <v>251</v>
      </c>
    </row>
    <row r="16" spans="1:19">
      <c r="B16" s="1" t="s">
        <v>73</v>
      </c>
      <c r="D16" s="66" t="s">
        <v>574</v>
      </c>
      <c r="F16" s="49" t="s">
        <v>575</v>
      </c>
      <c r="H16" s="230" t="s">
        <v>322</v>
      </c>
      <c r="J16" s="66"/>
      <c r="L16" s="25" t="s">
        <v>76</v>
      </c>
      <c r="N16" s="25" t="s">
        <v>316</v>
      </c>
    </row>
    <row r="17" spans="2:14">
      <c r="B17" s="45" t="s">
        <v>213</v>
      </c>
      <c r="D17" s="66" t="s">
        <v>76</v>
      </c>
      <c r="F17" s="1" t="s">
        <v>51</v>
      </c>
      <c r="H17" s="1"/>
      <c r="J17" s="66"/>
      <c r="L17" s="25" t="s">
        <v>576</v>
      </c>
      <c r="N17" s="175" t="s">
        <v>577</v>
      </c>
    </row>
    <row r="18" spans="2:14">
      <c r="B18" s="66" t="s">
        <v>126</v>
      </c>
      <c r="D18" s="66" t="s">
        <v>182</v>
      </c>
      <c r="F18" s="1" t="s">
        <v>99</v>
      </c>
      <c r="H18" s="135"/>
      <c r="J18" s="66"/>
      <c r="L18" s="1"/>
      <c r="N18" s="1"/>
    </row>
    <row r="19" spans="2:14">
      <c r="B19" s="115" t="str">
        <f>B5&amp;" lag - Dobbel serie"</f>
        <v>12 lag - Dobbel serie</v>
      </c>
      <c r="D19" s="1"/>
      <c r="F19" s="1" t="s">
        <v>397</v>
      </c>
      <c r="H19" s="1"/>
      <c r="J19" s="135"/>
      <c r="L19" s="1"/>
      <c r="N19" s="1"/>
    </row>
    <row r="20" spans="2:14" ht="19.5" customHeight="1">
      <c r="B20" s="98" t="str">
        <f>(B5-1)*2&amp;" kamper"</f>
        <v>22 kamper</v>
      </c>
      <c r="D20" s="97" t="str">
        <f>D5&amp;" lag - Dobbel serie"</f>
        <v>12 lag - Dobbel serie</v>
      </c>
      <c r="F20" s="97" t="str">
        <f>F5&amp;" lag - Dobbel serie"</f>
        <v>13 lag - Dobbel serie</v>
      </c>
      <c r="H20" s="121" t="str">
        <f>H5&amp;" lag - Dobbel serie"</f>
        <v>10 lag - Dobbel serie</v>
      </c>
      <c r="J20" s="121" t="str">
        <f>J5&amp;" lag - Dobbel serie"</f>
        <v>9 lag - Dobbel serie</v>
      </c>
      <c r="L20" s="121" t="str">
        <f>L5&amp;" lag - Dobbel serie"</f>
        <v>11 lag - Dobbel serie</v>
      </c>
      <c r="N20" s="121" t="str">
        <f>N5&amp;" lag - Dobbel serie"</f>
        <v>11 lag - Dobbel serie</v>
      </c>
    </row>
    <row r="21" spans="2:14">
      <c r="D21" s="98" t="str">
        <f>(D5-1)*2&amp;" kamper"</f>
        <v>22 kamper</v>
      </c>
      <c r="F21" s="98" t="str">
        <f>(F5-1)*2&amp;" kamper"</f>
        <v>24 kamper</v>
      </c>
      <c r="H21" s="98" t="str">
        <f>(H5-1)*2&amp;" kamper"</f>
        <v>18 kamper</v>
      </c>
      <c r="J21" s="98" t="str">
        <f>(J5-1)*2&amp;" kamper"</f>
        <v>16 kamper</v>
      </c>
      <c r="L21" s="98" t="str">
        <f>(L5-1)*2&amp;" kamper"</f>
        <v>20 kamper</v>
      </c>
      <c r="N21" s="98" t="str">
        <f>(N5-1)*2&amp;" kamper"</f>
        <v>20 kamper</v>
      </c>
    </row>
    <row r="26" spans="2:14">
      <c r="D26" s="177"/>
      <c r="F26" s="177"/>
    </row>
  </sheetData>
  <sortState xmlns:xlrd2="http://schemas.microsoft.com/office/spreadsheetml/2017/richdata2" ref="H8:H17">
    <sortCondition ref="H8:H1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ae501f-39b9-4ba6-8240-41d280134e3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16" ma:contentTypeDescription="Opprett et nytt dokument." ma:contentTypeScope="" ma:versionID="cd5862a786b4f4a1309f6f2f8aa76370">
  <xsd:schema xmlns:xsd="http://www.w3.org/2001/XMLSchema" xmlns:xs="http://www.w3.org/2001/XMLSchema" xmlns:p="http://schemas.microsoft.com/office/2006/metadata/properties" xmlns:ns2="bcae501f-39b9-4ba6-8240-41d280134e31" xmlns:ns3="c78afa1b-15c1-4fee-8666-b795360a0935" xmlns:ns4="9e538389-cabc-4d4e-918a-8beb7ac0ecaa" targetNamespace="http://schemas.microsoft.com/office/2006/metadata/properties" ma:root="true" ma:fieldsID="2ec246cac26df7276ef547f0b6be52d1" ns2:_="" ns3:_="" ns4:_="">
    <xsd:import namespace="bcae501f-39b9-4ba6-8240-41d280134e31"/>
    <xsd:import namespace="c78afa1b-15c1-4fee-8666-b795360a0935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afa1b-15c1-4fee-8666-b795360a0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ae7510c-0f8d-4e40-9cff-5ae40a383029}" ma:internalName="TaxCatchAll" ma:showField="CatchAllData" ma:web="c78afa1b-15c1-4fee-8666-b795360a09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7EDFFC-01E5-4EF9-B3AF-036B1D2E572E}">
  <ds:schemaRefs>
    <ds:schemaRef ds:uri="http://schemas.microsoft.com/office/2006/metadata/properties"/>
    <ds:schemaRef ds:uri="http://schemas.microsoft.com/office/infopath/2007/PartnerControls"/>
    <ds:schemaRef ds:uri="bcae501f-39b9-4ba6-8240-41d280134e31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00388D9A-F707-44F9-AC5E-58930552A4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ae501f-39b9-4ba6-8240-41d280134e31"/>
    <ds:schemaRef ds:uri="c78afa1b-15c1-4fee-8666-b795360a0935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3D08E6-6E9F-4255-8F30-DAE05AA95A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HU</vt:lpstr>
      <vt:lpstr>Gutter</vt:lpstr>
      <vt:lpstr>Jenter</vt:lpstr>
      <vt:lpstr>Senior Menn</vt:lpstr>
      <vt:lpstr>Senior kvinner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Trones, Siv</dc:creator>
  <cp:keywords/>
  <dc:description/>
  <cp:lastModifiedBy>Naustdal, Ainor</cp:lastModifiedBy>
  <cp:revision/>
  <dcterms:created xsi:type="dcterms:W3CDTF">2016-05-07T08:28:12Z</dcterms:created>
  <dcterms:modified xsi:type="dcterms:W3CDTF">2023-05-09T12:48:17Z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0x010100CBE31AAFE6757D4385D5332B948675ED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0e57c35a-b534-4023-afb9-85069602346a</vt:lpwstr>
  </property>
  <property fmtid="{D5CDD505-2E9C-101B-9397-08002B2CF9AE}" pid="6" name="MediaServiceImageTags">
    <vt:lpwstr/>
  </property>
</Properties>
</file>