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christine_ullestad_handball_no/Documents/Dokumenter/01 - Kampservice/09 - Sesongplanlegging/01 - Sesongplanlegging 2021 2022/"/>
    </mc:Choice>
  </mc:AlternateContent>
  <xr:revisionPtr revIDLastSave="0" documentId="8_{8B769B79-BF3B-463F-9121-764410FAD445}" xr6:coauthVersionLast="45" xr6:coauthVersionMax="45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HU" sheetId="6" state="hidden" r:id="rId1"/>
    <sheet name="Senior Menn" sheetId="5" r:id="rId2"/>
    <sheet name="Senior Kvinner" sheetId="4" r:id="rId3"/>
    <sheet name="Gutter" sheetId="3" r:id="rId4"/>
    <sheet name="Jenter" sheetId="2" r:id="rId5"/>
  </sheets>
  <definedNames>
    <definedName name="_xlnm._FilterDatabase" localSheetId="4" hidden="1">Jenter!$L$217:$L$223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2" l="1"/>
  <c r="H32" i="2"/>
  <c r="F32" i="2"/>
  <c r="B32" i="2"/>
  <c r="D32" i="2"/>
  <c r="G226" i="3"/>
  <c r="G241" i="3" s="1"/>
  <c r="J310" i="2"/>
  <c r="H310" i="2"/>
  <c r="F310" i="2"/>
  <c r="C78" i="3"/>
  <c r="G242" i="3" l="1"/>
  <c r="B359" i="2"/>
  <c r="B358" i="2"/>
  <c r="H359" i="2"/>
  <c r="H358" i="2"/>
  <c r="F359" i="2" l="1"/>
  <c r="F358" i="2"/>
  <c r="D294" i="2"/>
  <c r="E111" i="3"/>
  <c r="A111" i="3"/>
  <c r="F78" i="3"/>
  <c r="F41" i="3"/>
  <c r="P215" i="2"/>
  <c r="P224" i="2" s="1"/>
  <c r="R215" i="2"/>
  <c r="R225" i="2" s="1"/>
  <c r="A3" i="3"/>
  <c r="N215" i="2"/>
  <c r="N224" i="2" s="1"/>
  <c r="D197" i="2"/>
  <c r="E216" i="3"/>
  <c r="C207" i="3"/>
  <c r="C221" i="3" s="1"/>
  <c r="C184" i="3"/>
  <c r="C41" i="3"/>
  <c r="D358" i="2"/>
  <c r="D359" i="2"/>
  <c r="F331" i="2"/>
  <c r="D331" i="2"/>
  <c r="H318" i="2"/>
  <c r="N296" i="2"/>
  <c r="B197" i="2"/>
  <c r="J166" i="2"/>
  <c r="H156" i="2"/>
  <c r="D154" i="2" s="1"/>
  <c r="H166" i="2" l="1"/>
  <c r="P225" i="2"/>
  <c r="R224" i="2"/>
  <c r="N225" i="2"/>
  <c r="C220" i="3"/>
  <c r="H197" i="2"/>
  <c r="F197" i="2"/>
  <c r="C138" i="3" l="1"/>
  <c r="C153" i="3" s="1"/>
  <c r="J32" i="2"/>
  <c r="H85" i="2"/>
  <c r="L206" i="2"/>
  <c r="B338" i="2"/>
  <c r="N208" i="2"/>
  <c r="N209" i="2"/>
  <c r="F251" i="2"/>
  <c r="F252" i="2"/>
  <c r="P305" i="2"/>
  <c r="P304" i="2"/>
  <c r="A157" i="3"/>
  <c r="A156" i="3"/>
  <c r="F195" i="3" l="1"/>
  <c r="C226" i="3"/>
  <c r="N366" i="2"/>
  <c r="N365" i="2"/>
  <c r="C238" i="3" l="1"/>
  <c r="C239" i="3"/>
  <c r="F4" i="5"/>
  <c r="E226" i="3" l="1"/>
  <c r="E241" i="3" s="1"/>
  <c r="E242" i="3" l="1"/>
  <c r="D41" i="4"/>
  <c r="D56" i="4" s="1"/>
  <c r="C111" i="3"/>
  <c r="E138" i="3"/>
  <c r="J3" i="2"/>
  <c r="D118" i="2"/>
  <c r="F118" i="2"/>
  <c r="E153" i="3" l="1"/>
  <c r="C136" i="3"/>
  <c r="H208" i="2" l="1"/>
  <c r="J197" i="2"/>
  <c r="J208" i="2" s="1"/>
  <c r="J209" i="2" l="1"/>
  <c r="H209" i="2"/>
  <c r="F208" i="2"/>
  <c r="F209" i="2"/>
  <c r="B239" i="2"/>
  <c r="D239" i="2"/>
  <c r="D254" i="2" s="1"/>
  <c r="D310" i="2"/>
  <c r="B310" i="2"/>
  <c r="F277" i="2"/>
  <c r="D277" i="2"/>
  <c r="B277" i="2"/>
  <c r="B254" i="2" l="1"/>
  <c r="B253" i="2"/>
  <c r="D253" i="2"/>
  <c r="F290" i="2"/>
  <c r="F291" i="2"/>
  <c r="D290" i="2"/>
  <c r="D291" i="2"/>
  <c r="B290" i="2"/>
  <c r="B291" i="2"/>
  <c r="H3" i="2" l="1"/>
  <c r="H26" i="2" s="1"/>
  <c r="F3" i="2"/>
  <c r="D3" i="2"/>
  <c r="D26" i="2" s="1"/>
  <c r="B3" i="2"/>
  <c r="H118" i="2"/>
  <c r="B118" i="2"/>
  <c r="E3" i="3"/>
  <c r="A41" i="3"/>
  <c r="D116" i="2" l="1"/>
  <c r="F26" i="2"/>
  <c r="D1" i="2"/>
  <c r="B26" i="2"/>
  <c r="A71" i="3"/>
  <c r="A35" i="3"/>
  <c r="D1" i="3"/>
  <c r="B213" i="2" l="1"/>
  <c r="B212" i="2"/>
  <c r="D212" i="2"/>
  <c r="D213" i="2"/>
  <c r="C162" i="3"/>
  <c r="C178" i="3" l="1"/>
  <c r="C177" i="3"/>
  <c r="E162" i="3"/>
  <c r="E173" i="3" s="1"/>
  <c r="C108" i="3"/>
  <c r="J140" i="2" l="1"/>
  <c r="A162" i="3"/>
  <c r="H216" i="2"/>
  <c r="F216" i="2"/>
  <c r="B4" i="5"/>
  <c r="B41" i="4"/>
  <c r="B23" i="4"/>
  <c r="C160" i="3" l="1"/>
  <c r="A177" i="3"/>
  <c r="A178" i="3"/>
  <c r="H232" i="2"/>
  <c r="H233" i="2"/>
  <c r="D55" i="4"/>
  <c r="D4" i="5"/>
  <c r="D19" i="5" s="1"/>
  <c r="B19" i="5"/>
  <c r="D23" i="4"/>
  <c r="D38" i="4" s="1"/>
  <c r="B38" i="4"/>
  <c r="F4" i="4"/>
  <c r="F20" i="4" s="1"/>
  <c r="D4" i="4"/>
  <c r="D20" i="4" s="1"/>
  <c r="B4" i="4"/>
  <c r="B19" i="4" s="1"/>
  <c r="A78" i="3"/>
  <c r="D257" i="2"/>
  <c r="D274" i="2" s="1"/>
  <c r="B257" i="2"/>
  <c r="A207" i="3"/>
  <c r="C204" i="3" s="1"/>
  <c r="J85" i="2"/>
  <c r="J112" i="2" s="1"/>
  <c r="F85" i="2"/>
  <c r="F108" i="2" s="1"/>
  <c r="D85" i="2"/>
  <c r="D108" i="2" s="1"/>
  <c r="B85" i="2"/>
  <c r="B57" i="2"/>
  <c r="B79" i="2" s="1"/>
  <c r="B370" i="2"/>
  <c r="B379" i="2" s="1"/>
  <c r="A226" i="3"/>
  <c r="E224" i="3" s="1"/>
  <c r="F257" i="2"/>
  <c r="F274" i="2" s="1"/>
  <c r="B216" i="2"/>
  <c r="D216" i="2"/>
  <c r="D232" i="2" s="1"/>
  <c r="F232" i="2"/>
  <c r="D4" i="6"/>
  <c r="D14" i="6"/>
  <c r="B4" i="6"/>
  <c r="B14" i="6"/>
  <c r="B233" i="2" l="1"/>
  <c r="D194" i="2"/>
  <c r="B274" i="2"/>
  <c r="D237" i="2"/>
  <c r="B108" i="2"/>
  <c r="D83" i="2"/>
  <c r="A238" i="3"/>
  <c r="A239" i="3"/>
  <c r="A104" i="3"/>
  <c r="A220" i="3"/>
  <c r="L357" i="2"/>
  <c r="L356" i="2"/>
  <c r="J357" i="2"/>
  <c r="J356" i="2"/>
  <c r="A200" i="3"/>
  <c r="D233" i="2"/>
  <c r="F19" i="4"/>
  <c r="D19" i="4"/>
  <c r="O224" i="3"/>
  <c r="B232" i="2"/>
  <c r="B380" i="2"/>
  <c r="A201" i="3"/>
  <c r="F233" i="2"/>
  <c r="A221" i="3"/>
  <c r="D20" i="5"/>
  <c r="B273" i="2"/>
  <c r="D273" i="2"/>
  <c r="F273" i="2"/>
  <c r="B37" i="4"/>
  <c r="D37" i="4"/>
  <c r="B20" i="4"/>
  <c r="B20" i="5"/>
  <c r="B55" i="4"/>
  <c r="D2" i="4"/>
  <c r="C200" i="3" l="1"/>
  <c r="C201" i="3"/>
  <c r="J26" i="2"/>
  <c r="H110" i="2"/>
  <c r="L311" i="2" l="1"/>
  <c r="L310" i="2"/>
  <c r="D2" i="5"/>
  <c r="F19" i="5"/>
  <c r="F20" i="5"/>
  <c r="C61" i="3"/>
  <c r="C39" i="3" l="1"/>
  <c r="L205" i="2"/>
  <c r="N304" i="2"/>
  <c r="N305" i="2"/>
  <c r="H327" i="2"/>
  <c r="H328" i="2"/>
  <c r="C76" i="3"/>
  <c r="C97" i="3"/>
  <c r="L215" i="2"/>
  <c r="L225" i="2" s="1"/>
  <c r="L224" i="2" l="1"/>
  <c r="D52" i="2"/>
  <c r="B52" i="2"/>
  <c r="F52" i="2"/>
  <c r="H52" i="2"/>
  <c r="D30" i="2"/>
</calcChain>
</file>

<file path=xl/sharedStrings.xml><?xml version="1.0" encoding="utf-8"?>
<sst xmlns="http://schemas.openxmlformats.org/spreadsheetml/2006/main" count="1624" uniqueCount="500">
  <si>
    <t>Gullserien (HU)</t>
  </si>
  <si>
    <t>Gullerien 01</t>
  </si>
  <si>
    <t>Gullerien 02</t>
  </si>
  <si>
    <t>Rundespill</t>
  </si>
  <si>
    <t>Ulik kampavvikling fra runde til runde</t>
  </si>
  <si>
    <t>Menn Senior</t>
  </si>
  <si>
    <t>lag i klassen</t>
  </si>
  <si>
    <t>3 divisjon</t>
  </si>
  <si>
    <t>4.divisjon</t>
  </si>
  <si>
    <t>5.divisjon</t>
  </si>
  <si>
    <t>BSI</t>
  </si>
  <si>
    <t>Kjøkkelvik</t>
  </si>
  <si>
    <t>Førde</t>
  </si>
  <si>
    <t>Florø</t>
  </si>
  <si>
    <t>Juristforeningen IL</t>
  </si>
  <si>
    <t>Raballder Bergen</t>
  </si>
  <si>
    <t>Eid</t>
  </si>
  <si>
    <t>Åsane 2</t>
  </si>
  <si>
    <t xml:space="preserve">Lyngbø </t>
  </si>
  <si>
    <t>Stord 2</t>
  </si>
  <si>
    <t>Fyllingen 2</t>
  </si>
  <si>
    <t>Bjørnar 3</t>
  </si>
  <si>
    <t>NHHI</t>
  </si>
  <si>
    <t>Gneist 2</t>
  </si>
  <si>
    <t>Nore Neset</t>
  </si>
  <si>
    <t>Gloppen</t>
  </si>
  <si>
    <t>Viking TIF 3</t>
  </si>
  <si>
    <t xml:space="preserve">Fana </t>
  </si>
  <si>
    <t>Bjørnar</t>
  </si>
  <si>
    <t>Sotra 3</t>
  </si>
  <si>
    <t>Bergen</t>
  </si>
  <si>
    <t>Årstad</t>
  </si>
  <si>
    <t>Norrøna</t>
  </si>
  <si>
    <t>Årstad 2</t>
  </si>
  <si>
    <t>BI</t>
  </si>
  <si>
    <t>Årdalstangen</t>
  </si>
  <si>
    <t>Sogndal</t>
  </si>
  <si>
    <t>Skjergard</t>
  </si>
  <si>
    <t>Sotra 2</t>
  </si>
  <si>
    <t>Askøy</t>
  </si>
  <si>
    <t>Kvinner Senior</t>
  </si>
  <si>
    <t>4.divisjon avd. 1</t>
  </si>
  <si>
    <t>4.divisjon avd. 2</t>
  </si>
  <si>
    <t>Bjarg</t>
  </si>
  <si>
    <t>Florø 2</t>
  </si>
  <si>
    <t>Kalandseid</t>
  </si>
  <si>
    <t>Høyang</t>
  </si>
  <si>
    <t>Dale</t>
  </si>
  <si>
    <t>Flaktveit</t>
  </si>
  <si>
    <t>Vik</t>
  </si>
  <si>
    <t>Fyllingen 3</t>
  </si>
  <si>
    <t>Syril</t>
  </si>
  <si>
    <t>Os</t>
  </si>
  <si>
    <t>Stord</t>
  </si>
  <si>
    <t>BSI 2</t>
  </si>
  <si>
    <t>Jotun</t>
  </si>
  <si>
    <t xml:space="preserve">Bergen </t>
  </si>
  <si>
    <t>Løv Ham</t>
  </si>
  <si>
    <t>Førde 2</t>
  </si>
  <si>
    <t>Tertnes</t>
  </si>
  <si>
    <t>Voss</t>
  </si>
  <si>
    <t>Sotra</t>
  </si>
  <si>
    <t>Stryn</t>
  </si>
  <si>
    <t>Lindås</t>
  </si>
  <si>
    <t>Fana 2</t>
  </si>
  <si>
    <t>Bønes</t>
  </si>
  <si>
    <t>5.divisjon avd 1</t>
  </si>
  <si>
    <t>5.divisjon avd 2</t>
  </si>
  <si>
    <t>Juristforeningen</t>
  </si>
  <si>
    <t>Kjøkkelvik 2</t>
  </si>
  <si>
    <t>Fyllingen 4</t>
  </si>
  <si>
    <t>Sandviken</t>
  </si>
  <si>
    <t>Viking TIF 2</t>
  </si>
  <si>
    <t>Tysnes</t>
  </si>
  <si>
    <t>Lyngbø</t>
  </si>
  <si>
    <t>Kvinnherad</t>
  </si>
  <si>
    <t>Sædalen</t>
  </si>
  <si>
    <t>Askøy 2</t>
  </si>
  <si>
    <t>Eidsvåg</t>
  </si>
  <si>
    <t>NHHI 2</t>
  </si>
  <si>
    <t>Bergen 2</t>
  </si>
  <si>
    <t>BSI 3</t>
  </si>
  <si>
    <t>Bønes 2</t>
  </si>
  <si>
    <t>Sund handballklubb</t>
  </si>
  <si>
    <t>6.divisjon avd 1</t>
  </si>
  <si>
    <t>6.divisjon avd 2</t>
  </si>
  <si>
    <t>Kjøkkelvik 3</t>
  </si>
  <si>
    <t>Askøy 3</t>
  </si>
  <si>
    <t>Askøy 6</t>
  </si>
  <si>
    <t>Odda</t>
  </si>
  <si>
    <t>Årstad 3</t>
  </si>
  <si>
    <t>Salhus</t>
  </si>
  <si>
    <t>Åsane 3</t>
  </si>
  <si>
    <t>Lindås 2</t>
  </si>
  <si>
    <t>Nordre Holsnøy</t>
  </si>
  <si>
    <t>Osterøy</t>
  </si>
  <si>
    <t>Nore Neset 2</t>
  </si>
  <si>
    <t>Bjarg 2</t>
  </si>
  <si>
    <t>Knarvik</t>
  </si>
  <si>
    <t>Årstad 4 (Rullestol)</t>
  </si>
  <si>
    <t>Bjørnar 2</t>
  </si>
  <si>
    <t>Åsane</t>
  </si>
  <si>
    <t>Jenter 9 år ØVD</t>
  </si>
  <si>
    <t>lag totalt i klassen</t>
  </si>
  <si>
    <t>Jenter 9 år ØVD A01 H</t>
  </si>
  <si>
    <t>Jenter 9 år ØVD A02 H</t>
  </si>
  <si>
    <t>Jenter 9 år ØVD A03 H</t>
  </si>
  <si>
    <t>Jenter 9 år ØVD A04H</t>
  </si>
  <si>
    <t xml:space="preserve">Bjarg </t>
  </si>
  <si>
    <t>Bjarg 3</t>
  </si>
  <si>
    <t>Sotra 4</t>
  </si>
  <si>
    <t>Bremanger IL</t>
  </si>
  <si>
    <t>Bjarg 4</t>
  </si>
  <si>
    <t>Sotra 5</t>
  </si>
  <si>
    <t>Sandane</t>
  </si>
  <si>
    <t>Nore Neset 1</t>
  </si>
  <si>
    <t>Bønes 1</t>
  </si>
  <si>
    <t xml:space="preserve">Gneist </t>
  </si>
  <si>
    <t>Sotra 6</t>
  </si>
  <si>
    <t>Os 1</t>
  </si>
  <si>
    <t>Sotra 7</t>
  </si>
  <si>
    <t>Nordre Holsnøy 2</t>
  </si>
  <si>
    <t>Os 2</t>
  </si>
  <si>
    <t>Kjøkkelvik Rosa</t>
  </si>
  <si>
    <t>Nordre Holsnøy 3</t>
  </si>
  <si>
    <t>Breimsbygda</t>
  </si>
  <si>
    <t>Os 3</t>
  </si>
  <si>
    <t>Søreide 2</t>
  </si>
  <si>
    <t>Florø 1</t>
  </si>
  <si>
    <t>Søre Neset Idrettslag</t>
  </si>
  <si>
    <t>Fana 3</t>
  </si>
  <si>
    <t>Søreide 3</t>
  </si>
  <si>
    <t>Fyllingen 1</t>
  </si>
  <si>
    <t>Flaktveit 2</t>
  </si>
  <si>
    <t>Søre Neset Idrettslag 2</t>
  </si>
  <si>
    <t>Sotra 1</t>
  </si>
  <si>
    <t>Mathopen Diamanter</t>
  </si>
  <si>
    <t>Bjørnar Blå 1</t>
  </si>
  <si>
    <t>Søreide</t>
  </si>
  <si>
    <t>Mathopen Krystaller</t>
  </si>
  <si>
    <t>Askøy 8</t>
  </si>
  <si>
    <t>Mathopen Perler</t>
  </si>
  <si>
    <t>Salhus 2</t>
  </si>
  <si>
    <t xml:space="preserve">Eikefjord IL </t>
  </si>
  <si>
    <t>Bjarg 5</t>
  </si>
  <si>
    <t>IL Skjergard</t>
  </si>
  <si>
    <t>IL Skjergard 2</t>
  </si>
  <si>
    <t>Tertnes Blå 1</t>
  </si>
  <si>
    <t>Bjarg 6</t>
  </si>
  <si>
    <t>Sædalen Blå</t>
  </si>
  <si>
    <t>Nordre Fjell</t>
  </si>
  <si>
    <t>Lyngbø 2</t>
  </si>
  <si>
    <t>Tertnes Blå 2</t>
  </si>
  <si>
    <t>Dale 2</t>
  </si>
  <si>
    <t>Gneist 3</t>
  </si>
  <si>
    <t>Sædalen Gul</t>
  </si>
  <si>
    <t>Nordre Fjell 2</t>
  </si>
  <si>
    <t>Viking TIF</t>
  </si>
  <si>
    <t>Askvoll/Holmedal</t>
  </si>
  <si>
    <t>Bønes 3</t>
  </si>
  <si>
    <t>Sædalen Rød</t>
  </si>
  <si>
    <t>Sund 1</t>
  </si>
  <si>
    <t xml:space="preserve">Jotun </t>
  </si>
  <si>
    <t>Øyglimt</t>
  </si>
  <si>
    <t>Jotun 2</t>
  </si>
  <si>
    <t>Bjørn</t>
  </si>
  <si>
    <t>Bjørn 2</t>
  </si>
  <si>
    <t xml:space="preserve">Syril </t>
  </si>
  <si>
    <t>12 kamper</t>
  </si>
  <si>
    <t>Jenter 10 år</t>
  </si>
  <si>
    <t>Jenter 10 A01 H</t>
  </si>
  <si>
    <t>Jenter 10 A02 H</t>
  </si>
  <si>
    <t>Jenter 10 A03 H</t>
  </si>
  <si>
    <t>Jenter 10 A04 H</t>
  </si>
  <si>
    <t>Bjarg 8</t>
  </si>
  <si>
    <t>Fyllingen</t>
  </si>
  <si>
    <t>Bjarg 9</t>
  </si>
  <si>
    <t>Sandane 2</t>
  </si>
  <si>
    <t>Bjarg 10</t>
  </si>
  <si>
    <t xml:space="preserve">Eid </t>
  </si>
  <si>
    <t>Bjarg 7</t>
  </si>
  <si>
    <t>Stord 3</t>
  </si>
  <si>
    <t>Nordnes</t>
  </si>
  <si>
    <t>Kringlebotn</t>
  </si>
  <si>
    <t>Lyngbø 3</t>
  </si>
  <si>
    <t xml:space="preserve">Tertnes </t>
  </si>
  <si>
    <t>Florø 3</t>
  </si>
  <si>
    <t>Gneist</t>
  </si>
  <si>
    <t>Tertnes 2</t>
  </si>
  <si>
    <t>Florø 4</t>
  </si>
  <si>
    <t>Lysekloster</t>
  </si>
  <si>
    <t>Gneist 4</t>
  </si>
  <si>
    <t>Gneist 5</t>
  </si>
  <si>
    <t>Høyang 2</t>
  </si>
  <si>
    <t>Fana</t>
  </si>
  <si>
    <t>Viking 2</t>
  </si>
  <si>
    <t xml:space="preserve">Eikefjord </t>
  </si>
  <si>
    <t>Fana 4</t>
  </si>
  <si>
    <t>Løv Ham 2</t>
  </si>
  <si>
    <t>Gneist 6</t>
  </si>
  <si>
    <t>Sædalen 2</t>
  </si>
  <si>
    <t>Gneist 7</t>
  </si>
  <si>
    <t xml:space="preserve">Gaular </t>
  </si>
  <si>
    <t>Gaular 2</t>
  </si>
  <si>
    <t>Sogndal 2</t>
  </si>
  <si>
    <t xml:space="preserve">Årdalstangen </t>
  </si>
  <si>
    <t>23 lag - aktivitetsserie</t>
  </si>
  <si>
    <t>16 kamper</t>
  </si>
  <si>
    <t>14 kamper</t>
  </si>
  <si>
    <t>Jenter 10 B01 H</t>
  </si>
  <si>
    <t xml:space="preserve">Jenter 10 C01 H </t>
  </si>
  <si>
    <t>Askøy 5</t>
  </si>
  <si>
    <t>Askøy 4</t>
  </si>
  <si>
    <t>Tertnes 3</t>
  </si>
  <si>
    <t>Sandviken 2</t>
  </si>
  <si>
    <t>Sandviken 3</t>
  </si>
  <si>
    <t>Mathopen Super</t>
  </si>
  <si>
    <t xml:space="preserve">Bønes </t>
  </si>
  <si>
    <t>Jenter 11 år</t>
  </si>
  <si>
    <t>Jenter 11 A01 H</t>
  </si>
  <si>
    <t>Jenter 11 A02 H</t>
  </si>
  <si>
    <t>Jenter 11 A03 H</t>
  </si>
  <si>
    <t>Fyllingen  2</t>
  </si>
  <si>
    <t>Stord 4</t>
  </si>
  <si>
    <t xml:space="preserve">Kringlebotn </t>
  </si>
  <si>
    <t>Kringlebotn Svart</t>
  </si>
  <si>
    <t>Gaular</t>
  </si>
  <si>
    <t>Solid</t>
  </si>
  <si>
    <t>Stryn 2</t>
  </si>
  <si>
    <t xml:space="preserve">Sogndal </t>
  </si>
  <si>
    <t>Jølster</t>
  </si>
  <si>
    <t>Jenter 11 B01 H</t>
  </si>
  <si>
    <t>Sædalen 3</t>
  </si>
  <si>
    <t>Flaktveit 3</t>
  </si>
  <si>
    <t>Knarvik 2</t>
  </si>
  <si>
    <t>Mathopen Kul</t>
  </si>
  <si>
    <t>Lindås Supergirls</t>
  </si>
  <si>
    <t>Vadmyra 2 (C)</t>
  </si>
  <si>
    <t>Vadmyra</t>
  </si>
  <si>
    <t>Jenter 12 år</t>
  </si>
  <si>
    <t>Jenter 12 A01 H</t>
  </si>
  <si>
    <t>Jenter 12 B01 H</t>
  </si>
  <si>
    <t>Jenter 12 B02 H</t>
  </si>
  <si>
    <t>Jenter 12 B03 H</t>
  </si>
  <si>
    <t>Nore Neset 3</t>
  </si>
  <si>
    <t xml:space="preserve">Søreide </t>
  </si>
  <si>
    <t>Manger</t>
  </si>
  <si>
    <t>Mathopen Supergirls</t>
  </si>
  <si>
    <t>Os (C)</t>
  </si>
  <si>
    <t>Os 2 (C)</t>
  </si>
  <si>
    <t>Løv-Ham</t>
  </si>
  <si>
    <t>Mathopen HappyGirls</t>
  </si>
  <si>
    <t>Hyllestad Idrettslag</t>
  </si>
  <si>
    <t>16 Kamper</t>
  </si>
  <si>
    <t>16 kamper, spiller 8 runder</t>
  </si>
  <si>
    <t>16 kamper , spilles 8 runder</t>
  </si>
  <si>
    <t>Jenter 13 år</t>
  </si>
  <si>
    <t>J13 A1 H</t>
  </si>
  <si>
    <t>J13 A2 H</t>
  </si>
  <si>
    <t>J13 A3 H</t>
  </si>
  <si>
    <t>Jenter 13 A4 SF</t>
  </si>
  <si>
    <t>Jenter 13 C01 H</t>
  </si>
  <si>
    <t xml:space="preserve">Eidsvåg </t>
  </si>
  <si>
    <t xml:space="preserve">Salhus </t>
  </si>
  <si>
    <t> </t>
  </si>
  <si>
    <t>Vikane</t>
  </si>
  <si>
    <t xml:space="preserve">Dale </t>
  </si>
  <si>
    <t xml:space="preserve">Viking </t>
  </si>
  <si>
    <t>Sædalen 1</t>
  </si>
  <si>
    <t>Åsane  2</t>
  </si>
  <si>
    <t>9 lag - Dobbel Serie</t>
  </si>
  <si>
    <t>1 lag - Dobbel serie</t>
  </si>
  <si>
    <t>0 Kamper</t>
  </si>
  <si>
    <t>J13 B1 H</t>
  </si>
  <si>
    <t>J13 B2 H</t>
  </si>
  <si>
    <t>J13 B3 H</t>
  </si>
  <si>
    <t>J13 B4 H</t>
  </si>
  <si>
    <t>Eidsvåg IL 2</t>
  </si>
  <si>
    <t>Samnanger IL</t>
  </si>
  <si>
    <t>Salhus (*C)</t>
  </si>
  <si>
    <t>Mathopen 2</t>
  </si>
  <si>
    <t xml:space="preserve">Tysnes </t>
  </si>
  <si>
    <t>Vadmyra 2</t>
  </si>
  <si>
    <t>10 lag - Enkel Serie</t>
  </si>
  <si>
    <t>10 Kamper</t>
  </si>
  <si>
    <t>9 Kamper</t>
  </si>
  <si>
    <t>Jenter 14 år</t>
  </si>
  <si>
    <t>Alternativ 2</t>
  </si>
  <si>
    <t>Jenter 14 A01 H</t>
  </si>
  <si>
    <t>Jenter 14 A02 H</t>
  </si>
  <si>
    <t>Jenter 14 A03 H</t>
  </si>
  <si>
    <t>Jenter 14 A05 SF</t>
  </si>
  <si>
    <t>Jenter 14 B04 SF</t>
  </si>
  <si>
    <t xml:space="preserve">Florø </t>
  </si>
  <si>
    <t>Jenter 14 B01 H</t>
  </si>
  <si>
    <t>Jenter 14 B02 H</t>
  </si>
  <si>
    <t>Jenter 14 B03 H</t>
  </si>
  <si>
    <t>Jenter 14 C01 H</t>
  </si>
  <si>
    <t>Jenter 15 år</t>
  </si>
  <si>
    <t>Alternativ 1</t>
  </si>
  <si>
    <t>Jenter 15 A01 H</t>
  </si>
  <si>
    <t>Jenter 15 A02 H</t>
  </si>
  <si>
    <t>Jenter 15 A03 SF</t>
  </si>
  <si>
    <t>Viking</t>
  </si>
  <si>
    <t>Mathopen</t>
  </si>
  <si>
    <t>Aurland</t>
  </si>
  <si>
    <t>Jenter 15 B01 H</t>
  </si>
  <si>
    <t>Jenter 15 B02 H</t>
  </si>
  <si>
    <t>Jenter 15 C01 H</t>
  </si>
  <si>
    <t xml:space="preserve">Os </t>
  </si>
  <si>
    <t>Bremnes</t>
  </si>
  <si>
    <t>Nordre Fjell 3</t>
  </si>
  <si>
    <t xml:space="preserve">Lindås </t>
  </si>
  <si>
    <t xml:space="preserve">Kvinnherad </t>
  </si>
  <si>
    <t>Bremnes (C)</t>
  </si>
  <si>
    <t>Osterøy (C)</t>
  </si>
  <si>
    <t xml:space="preserve">Jenter 16 år </t>
  </si>
  <si>
    <t>Alternativ 1:</t>
  </si>
  <si>
    <t>Alternativ 2:</t>
  </si>
  <si>
    <t>Jenter 16 A01 H</t>
  </si>
  <si>
    <t>Jenter 16 A02 H</t>
  </si>
  <si>
    <t xml:space="preserve"> Jenter 16 A03 SF</t>
  </si>
  <si>
    <t xml:space="preserve"> Jenter 16 A04 SF</t>
  </si>
  <si>
    <t>Førde (B)</t>
  </si>
  <si>
    <t xml:space="preserve">Florø 1 </t>
  </si>
  <si>
    <t xml:space="preserve">Åsane </t>
  </si>
  <si>
    <t xml:space="preserve">Florø 2 </t>
  </si>
  <si>
    <t>Høyang (B)</t>
  </si>
  <si>
    <t xml:space="preserve">Flaktveit </t>
  </si>
  <si>
    <t>Jotun (C)</t>
  </si>
  <si>
    <t xml:space="preserve">Sogndal 2 </t>
  </si>
  <si>
    <t>Gloppen (C)</t>
  </si>
  <si>
    <t xml:space="preserve">Stryn </t>
  </si>
  <si>
    <t xml:space="preserve">Florø 3 </t>
  </si>
  <si>
    <t>20 Kamper</t>
  </si>
  <si>
    <t xml:space="preserve"> </t>
  </si>
  <si>
    <t> Jenter 16 B01 H</t>
  </si>
  <si>
    <t> Jenter 16 B02 H</t>
  </si>
  <si>
    <t>Jenter 16 C01 H</t>
  </si>
  <si>
    <t>17 Kamper</t>
  </si>
  <si>
    <t>Jenter 17 -20 år</t>
  </si>
  <si>
    <t>Jenter Junior 17-20 år A01</t>
  </si>
  <si>
    <t>Jenter Junior 17-20 år B01</t>
  </si>
  <si>
    <t>Jenter Junior 17-20 år - B01</t>
  </si>
  <si>
    <t>Jenter Junior  17-20 B02</t>
  </si>
  <si>
    <t xml:space="preserve">Jenter 33 år </t>
  </si>
  <si>
    <t>J33 - Superligaen</t>
  </si>
  <si>
    <t xml:space="preserve">Kjøkkelvik </t>
  </si>
  <si>
    <t>Gutter 9 år</t>
  </si>
  <si>
    <t>Gutter 9 ØVD A01 H</t>
  </si>
  <si>
    <t>Gutter 9 A02 SF</t>
  </si>
  <si>
    <t>Stord 1</t>
  </si>
  <si>
    <t xml:space="preserve">Sotra 2 </t>
  </si>
  <si>
    <t>Bremanger</t>
  </si>
  <si>
    <t xml:space="preserve">Bjørnar 1 </t>
  </si>
  <si>
    <t>Eid 2</t>
  </si>
  <si>
    <t>Bjørnar 4</t>
  </si>
  <si>
    <t>Viking, TIF</t>
  </si>
  <si>
    <t>Årstad 1</t>
  </si>
  <si>
    <t>Fyllingen Karabatic</t>
  </si>
  <si>
    <t>Mathopen Roblox</t>
  </si>
  <si>
    <t>Sogndal 1</t>
  </si>
  <si>
    <t>Vik 1</t>
  </si>
  <si>
    <t>16 lag - aktivitetsserie</t>
  </si>
  <si>
    <t>Gutter 10 år</t>
  </si>
  <si>
    <t>Gutter 10 A01 H</t>
  </si>
  <si>
    <t>Gutter 10 B01 H</t>
  </si>
  <si>
    <t>Gutter 10 A02 SF</t>
  </si>
  <si>
    <t xml:space="preserve">Vikane </t>
  </si>
  <si>
    <t>Stryn 3</t>
  </si>
  <si>
    <t xml:space="preserve">Årstad </t>
  </si>
  <si>
    <t>Mathopen Magic</t>
  </si>
  <si>
    <t>Samnanger IL  (C)</t>
  </si>
  <si>
    <t>Dale IL, Vaksdal (C)</t>
  </si>
  <si>
    <t>18 lag - aktivitetsserie</t>
  </si>
  <si>
    <t>Gutter 11 år</t>
  </si>
  <si>
    <t>Gutter 11 A01 H</t>
  </si>
  <si>
    <t>Gutter 11 B01 H</t>
  </si>
  <si>
    <t>Gutter 11 A02 SF</t>
  </si>
  <si>
    <t>Lyngbø SK 2</t>
  </si>
  <si>
    <t>Bjarg  3</t>
  </si>
  <si>
    <t>Mathopen svart</t>
  </si>
  <si>
    <t>Askøy 3 (C)</t>
  </si>
  <si>
    <t>Hyen Idrettslag</t>
  </si>
  <si>
    <t>18 lag- aktivitetsserie</t>
  </si>
  <si>
    <t>16 kampar</t>
  </si>
  <si>
    <t>Gutter 12 år</t>
  </si>
  <si>
    <t>Gutter 12  A01 H</t>
  </si>
  <si>
    <t>Gutter 12  B01 H</t>
  </si>
  <si>
    <t xml:space="preserve">Sandviken </t>
  </si>
  <si>
    <t xml:space="preserve">Sædalen </t>
  </si>
  <si>
    <t>Fj./Vereide</t>
  </si>
  <si>
    <t>Bjarg  2</t>
  </si>
  <si>
    <t>Eidsvåg IL</t>
  </si>
  <si>
    <t>12 lag</t>
  </si>
  <si>
    <t>10 lag</t>
  </si>
  <si>
    <t>18 lag</t>
  </si>
  <si>
    <t>Gutter 13 år</t>
  </si>
  <si>
    <t>Vikane IL</t>
  </si>
  <si>
    <t>Fj./Vereide 1</t>
  </si>
  <si>
    <t>G13 B1 H</t>
  </si>
  <si>
    <t>9 lag - Dobbel serie</t>
  </si>
  <si>
    <t>Kringlebotn 2</t>
  </si>
  <si>
    <t>Mathopen ('C)</t>
  </si>
  <si>
    <t>8 lag - Dobbel serie</t>
  </si>
  <si>
    <t>8 lag - Trippel serie</t>
  </si>
  <si>
    <t>Gutter 14 år</t>
  </si>
  <si>
    <t>Alternativ 3</t>
  </si>
  <si>
    <t>Gutter 14 A01 H</t>
  </si>
  <si>
    <t>6 lag - Trippel serie</t>
  </si>
  <si>
    <t>G14 B1 H</t>
  </si>
  <si>
    <t xml:space="preserve">Gutter 15 år </t>
  </si>
  <si>
    <t>Gutter 15 A01 H</t>
  </si>
  <si>
    <t>Gutter 15 B01 H</t>
  </si>
  <si>
    <t>Gutter 15 A02 SF</t>
  </si>
  <si>
    <t>5 lag - Trippel serie</t>
  </si>
  <si>
    <t>Gutter 16 år</t>
  </si>
  <si>
    <t>Gutter 16 A01 H</t>
  </si>
  <si>
    <t>Gutter 17-20 år</t>
  </si>
  <si>
    <t xml:space="preserve">Juniorserien G 17-20 år A01 </t>
  </si>
  <si>
    <t xml:space="preserve">Juniorserien G 17-20 år B01 </t>
  </si>
  <si>
    <t>Bønes 4</t>
  </si>
  <si>
    <t>Nordnes 2</t>
  </si>
  <si>
    <t>Kvinnherad 2</t>
  </si>
  <si>
    <t>Odda ('C)</t>
  </si>
  <si>
    <t>Voss (*C)</t>
  </si>
  <si>
    <t>Fana IL</t>
  </si>
  <si>
    <t>Fana IL (B)</t>
  </si>
  <si>
    <t>Gneist (B)</t>
  </si>
  <si>
    <t>Lindås (B)</t>
  </si>
  <si>
    <t>Årstad (B)</t>
  </si>
  <si>
    <t>Syril IL</t>
  </si>
  <si>
    <t>Årstad IL 2</t>
  </si>
  <si>
    <t>Osterøy/Bjørnar</t>
  </si>
  <si>
    <t>Eikanger 1</t>
  </si>
  <si>
    <t>Eikanger 2</t>
  </si>
  <si>
    <t>Eikanger</t>
  </si>
  <si>
    <t>14 lag</t>
  </si>
  <si>
    <t>15 lag</t>
  </si>
  <si>
    <t>7 lag - Trippel Serie</t>
  </si>
  <si>
    <t>Dale/Vaksdal</t>
  </si>
  <si>
    <t xml:space="preserve">For få lag til å få til deling etter jul. </t>
  </si>
  <si>
    <t>Gutter 16 A02 H</t>
  </si>
  <si>
    <t>Gutter 16 A02 SF</t>
  </si>
  <si>
    <t xml:space="preserve">Florø (15) </t>
  </si>
  <si>
    <t xml:space="preserve">Førde (15) </t>
  </si>
  <si>
    <t xml:space="preserve">Vikane IL (15) </t>
  </si>
  <si>
    <t xml:space="preserve">Stryn (15) </t>
  </si>
  <si>
    <t xml:space="preserve">Jotun (15) </t>
  </si>
  <si>
    <t>3 lag - Kvadrupel serie</t>
  </si>
  <si>
    <t>Se Gutter 16 SF</t>
  </si>
  <si>
    <t>Nore Neset 4</t>
  </si>
  <si>
    <t>Nore Neset 5</t>
  </si>
  <si>
    <t>Jenter 13 B5 SF</t>
  </si>
  <si>
    <t>Jenter 14 A06 SF</t>
  </si>
  <si>
    <t xml:space="preserve">Voss </t>
  </si>
  <si>
    <t>Kringlebotn IL</t>
  </si>
  <si>
    <t xml:space="preserve">Knarvik </t>
  </si>
  <si>
    <t>Lindås 2 (B)</t>
  </si>
  <si>
    <t>Askøy 7</t>
  </si>
  <si>
    <t xml:space="preserve">Mathopen </t>
  </si>
  <si>
    <t>Jenter 9 år  ØVD A05 SF</t>
  </si>
  <si>
    <t>Askøy 8 (1)</t>
  </si>
  <si>
    <t>Nordre Holsnøy  2</t>
  </si>
  <si>
    <t>Nordre Holsnøy  2 (C)</t>
  </si>
  <si>
    <t>Dale (C)</t>
  </si>
  <si>
    <t xml:space="preserve">Samnanger </t>
  </si>
  <si>
    <t xml:space="preserve">Askøy </t>
  </si>
  <si>
    <t>5 nederste fra B1 og B2 til BB3</t>
  </si>
  <si>
    <t>5 nederste fra B13og B4 til BB4</t>
  </si>
  <si>
    <t>10 lag - Enkel</t>
  </si>
  <si>
    <t>11 lag - Enkel Serie</t>
  </si>
  <si>
    <t>Nr. 1 og 2 fra BB1 og BB2 går til FM</t>
  </si>
  <si>
    <t>8 av 12 lag er påmeldt i Lerøy</t>
  </si>
  <si>
    <t>Kvam</t>
  </si>
  <si>
    <t>12 Kamper</t>
  </si>
  <si>
    <t>14 Kamper</t>
  </si>
  <si>
    <t>5 øverste i B1 og B2 til BB1</t>
  </si>
  <si>
    <t>5 øverste  i B3 og B4 til BB2</t>
  </si>
  <si>
    <t xml:space="preserve">Alternativ 1: </t>
  </si>
  <si>
    <t xml:space="preserve">NB! Viktig at klubb og lag vurderer kampantall i J16 års klassen. Flere lag er også påmeldt i andre kamptilbud. </t>
  </si>
  <si>
    <t>Jenter 12 A02 SF</t>
  </si>
  <si>
    <t>Jenter 11 A04 SF</t>
  </si>
  <si>
    <t>Jenter 10 A05 SF</t>
  </si>
  <si>
    <t>Jenter 14 A03 SF</t>
  </si>
  <si>
    <t xml:space="preserve">Alternativ 1 sone 4-8 </t>
  </si>
  <si>
    <t>Alternativ 2 sone 4-8 A</t>
  </si>
  <si>
    <t>Alternativ 1 Sone 1-3</t>
  </si>
  <si>
    <t>Alternativ 2 Sone 1-3</t>
  </si>
  <si>
    <t>Alternativ 3 Sone 1-3</t>
  </si>
  <si>
    <t>Alternativ 1 sone 1-3</t>
  </si>
  <si>
    <t>Alternativ 2 sone 1-3</t>
  </si>
  <si>
    <t>Alternativt 1 sone 4-8</t>
  </si>
  <si>
    <t>Alternativt 2 sone 4-8</t>
  </si>
  <si>
    <t>18 kamper</t>
  </si>
  <si>
    <t>Jenter Junior 17-20 år A02</t>
  </si>
  <si>
    <t>G14 A02 SF</t>
  </si>
  <si>
    <t>G13 A02 SF</t>
  </si>
  <si>
    <t>G13 A01 H</t>
  </si>
  <si>
    <t>Gutter 12  A02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</si>
</sst>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</font>
    <font>
      <b/>
      <sz val="12"/>
      <color rgb="FFFF0000"/>
      <name val="Calibri"/>
      <family val="2"/>
      <scheme val="minor"/>
    </font>
    <font>
      <sz val="11"/>
      <color rgb="FFFF0000"/>
      <name val="Calibri"/>
    </font>
    <font>
      <sz val="11"/>
      <name val="Calibri"/>
    </font>
    <font>
      <i/>
      <sz val="11"/>
      <color rgb="FF000000"/>
      <name val="Calibri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329">
    <xf numFmtId="0" fontId="0" fillId="0" borderId="0" xfId="0"/>
    <xf numFmtId="0" fontId="0" fillId="0" borderId="1" xfId="0" applyFont="1" applyBorder="1"/>
    <xf numFmtId="0" fontId="0" fillId="0" borderId="0" xfId="0" applyFont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Font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1" applyNumberFormat="1" applyFont="1" applyFill="1" applyBorder="1" applyAlignment="1" applyProtection="1"/>
    <xf numFmtId="0" fontId="0" fillId="0" borderId="0" xfId="0" applyFont="1" applyFill="1"/>
    <xf numFmtId="0" fontId="0" fillId="0" borderId="1" xfId="0" applyFont="1" applyFill="1" applyBorder="1"/>
    <xf numFmtId="0" fontId="3" fillId="0" borderId="1" xfId="0" applyFont="1" applyFill="1" applyBorder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5" fillId="0" borderId="1" xfId="1" applyNumberFormat="1" applyFont="1" applyFill="1" applyBorder="1" applyAlignment="1" applyProtection="1"/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8" fillId="0" borderId="0" xfId="0" applyFont="1" applyFill="1" applyBorder="1" applyAlignment="1"/>
    <xf numFmtId="0" fontId="15" fillId="0" borderId="1" xfId="0" applyNumberFormat="1" applyFont="1" applyFill="1" applyBorder="1" applyAlignment="1" applyProtection="1"/>
    <xf numFmtId="0" fontId="16" fillId="0" borderId="1" xfId="0" applyFont="1" applyBorder="1"/>
    <xf numFmtId="0" fontId="4" fillId="5" borderId="1" xfId="0" applyFont="1" applyFill="1" applyBorder="1" applyAlignment="1"/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Fill="1"/>
    <xf numFmtId="0" fontId="20" fillId="0" borderId="0" xfId="1" applyNumberFormat="1" applyFont="1" applyFill="1" applyAlignment="1" applyProtection="1"/>
    <xf numFmtId="0" fontId="20" fillId="0" borderId="0" xfId="1" applyNumberFormat="1" applyFont="1" applyFill="1" applyBorder="1" applyAlignment="1" applyProtection="1"/>
    <xf numFmtId="0" fontId="21" fillId="0" borderId="0" xfId="0" applyFont="1"/>
    <xf numFmtId="0" fontId="1" fillId="0" borderId="0" xfId="0" applyFont="1" applyFill="1"/>
    <xf numFmtId="0" fontId="0" fillId="0" borderId="1" xfId="0" applyNumberFormat="1" applyFill="1" applyBorder="1" applyAlignment="1" applyProtection="1"/>
    <xf numFmtId="0" fontId="0" fillId="0" borderId="0" xfId="0" applyFont="1" applyFill="1" applyBorder="1" applyAlignment="1"/>
    <xf numFmtId="0" fontId="1" fillId="0" borderId="0" xfId="0" applyFont="1"/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0" fontId="16" fillId="0" borderId="1" xfId="0" applyNumberFormat="1" applyFont="1" applyFill="1" applyBorder="1" applyAlignment="1" applyProtection="1"/>
    <xf numFmtId="0" fontId="24" fillId="0" borderId="1" xfId="0" applyFont="1" applyFill="1" applyBorder="1"/>
    <xf numFmtId="0" fontId="2" fillId="0" borderId="1" xfId="1" applyNumberFormat="1" applyFont="1" applyFill="1" applyBorder="1" applyAlignment="1" applyProtection="1"/>
    <xf numFmtId="0" fontId="11" fillId="0" borderId="0" xfId="0" applyFont="1" applyAlignment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 applyFill="1" applyBorder="1" applyAlignment="1"/>
    <xf numFmtId="0" fontId="4" fillId="0" borderId="0" xfId="0" applyFont="1" applyFill="1" applyBorder="1" applyAlignment="1"/>
    <xf numFmtId="0" fontId="0" fillId="7" borderId="1" xfId="0" applyNumberFormat="1" applyFill="1" applyBorder="1" applyAlignment="1" applyProtection="1"/>
    <xf numFmtId="0" fontId="11" fillId="0" borderId="0" xfId="0" applyFont="1" applyFill="1" applyBorder="1"/>
    <xf numFmtId="0" fontId="0" fillId="0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29" fillId="0" borderId="0" xfId="0" applyFont="1" applyFill="1" applyBorder="1" applyAlignment="1"/>
    <xf numFmtId="0" fontId="4" fillId="0" borderId="0" xfId="0" applyFont="1" applyFill="1" applyBorder="1"/>
    <xf numFmtId="0" fontId="7" fillId="0" borderId="0" xfId="1" applyNumberFormat="1" applyFont="1" applyFill="1" applyAlignment="1" applyProtection="1"/>
    <xf numFmtId="0" fontId="1" fillId="0" borderId="0" xfId="0" applyFont="1" applyAlignment="1">
      <alignment horizontal="center"/>
    </xf>
    <xf numFmtId="0" fontId="7" fillId="0" borderId="0" xfId="1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/>
    <xf numFmtId="0" fontId="15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0" fillId="0" borderId="0" xfId="0" applyFont="1" applyFill="1" applyBorder="1"/>
    <xf numFmtId="0" fontId="6" fillId="0" borderId="0" xfId="0" applyFont="1" applyFill="1" applyBorder="1" applyAlignment="1"/>
    <xf numFmtId="0" fontId="15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/>
    <xf numFmtId="0" fontId="17" fillId="0" borderId="0" xfId="0" applyFont="1" applyFill="1" applyBorder="1"/>
    <xf numFmtId="0" fontId="26" fillId="0" borderId="0" xfId="0" applyFont="1" applyFill="1" applyBorder="1"/>
    <xf numFmtId="0" fontId="1" fillId="0" borderId="0" xfId="0" applyFont="1" applyFill="1" applyBorder="1"/>
    <xf numFmtId="0" fontId="28" fillId="0" borderId="0" xfId="0" applyFont="1" applyFill="1" applyBorder="1"/>
    <xf numFmtId="0" fontId="0" fillId="0" borderId="0" xfId="0" applyAlignment="1">
      <alignment vertical="center" wrapText="1"/>
    </xf>
    <xf numFmtId="0" fontId="0" fillId="7" borderId="0" xfId="0" applyFill="1" applyBorder="1"/>
    <xf numFmtId="0" fontId="0" fillId="7" borderId="0" xfId="0" applyFont="1" applyFill="1" applyBorder="1"/>
    <xf numFmtId="0" fontId="7" fillId="7" borderId="0" xfId="0" applyFont="1" applyFill="1" applyBorder="1" applyAlignment="1"/>
    <xf numFmtId="0" fontId="0" fillId="0" borderId="4" xfId="0" applyFont="1" applyBorder="1"/>
    <xf numFmtId="0" fontId="1" fillId="0" borderId="1" xfId="0" applyNumberFormat="1" applyFont="1" applyFill="1" applyBorder="1" applyAlignment="1" applyProtection="1"/>
    <xf numFmtId="0" fontId="22" fillId="7" borderId="1" xfId="1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12" fillId="7" borderId="0" xfId="0" applyFont="1" applyFill="1"/>
    <xf numFmtId="0" fontId="1" fillId="7" borderId="0" xfId="0" applyFont="1" applyFill="1"/>
    <xf numFmtId="0" fontId="1" fillId="7" borderId="0" xfId="0" applyNumberFormat="1" applyFont="1" applyFill="1" applyBorder="1" applyAlignment="1" applyProtection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29" fillId="9" borderId="1" xfId="0" applyFont="1" applyFill="1" applyBorder="1" applyAlignment="1"/>
    <xf numFmtId="0" fontId="15" fillId="7" borderId="1" xfId="1" applyNumberFormat="1" applyFont="1" applyFill="1" applyBorder="1" applyAlignment="1" applyProtection="1"/>
    <xf numFmtId="0" fontId="16" fillId="9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5" fillId="0" borderId="0" xfId="0" applyFont="1"/>
    <xf numFmtId="0" fontId="7" fillId="0" borderId="0" xfId="0" applyFont="1" applyFill="1" applyBorder="1" applyAlignment="1">
      <alignment vertical="center"/>
    </xf>
    <xf numFmtId="0" fontId="36" fillId="0" borderId="0" xfId="1" applyFont="1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2" fillId="0" borderId="0" xfId="1" applyNumberFormat="1" applyFont="1" applyFill="1" applyBorder="1" applyAlignment="1" applyProtection="1"/>
    <xf numFmtId="0" fontId="16" fillId="0" borderId="0" xfId="0" applyFont="1" applyBorder="1"/>
    <xf numFmtId="0" fontId="0" fillId="0" borderId="0" xfId="0" applyBorder="1"/>
    <xf numFmtId="0" fontId="22" fillId="0" borderId="0" xfId="0" applyFont="1" applyBorder="1"/>
    <xf numFmtId="0" fontId="31" fillId="0" borderId="0" xfId="0" applyFont="1" applyBorder="1"/>
    <xf numFmtId="0" fontId="0" fillId="0" borderId="0" xfId="0" applyFill="1" applyBorder="1" applyAlignment="1">
      <alignment vertical="center" wrapText="1"/>
    </xf>
    <xf numFmtId="0" fontId="36" fillId="0" borderId="0" xfId="0" applyFont="1" applyAlignment="1">
      <alignment wrapText="1"/>
    </xf>
    <xf numFmtId="0" fontId="37" fillId="0" borderId="0" xfId="0" applyFont="1"/>
    <xf numFmtId="0" fontId="38" fillId="0" borderId="0" xfId="1" applyNumberFormat="1" applyFont="1" applyFill="1" applyBorder="1" applyAlignment="1" applyProtection="1"/>
    <xf numFmtId="0" fontId="39" fillId="0" borderId="0" xfId="0" applyFont="1"/>
    <xf numFmtId="0" fontId="40" fillId="0" borderId="0" xfId="0" applyFont="1"/>
    <xf numFmtId="0" fontId="11" fillId="7" borderId="0" xfId="0" applyFont="1" applyFill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7" borderId="0" xfId="0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1" fillId="1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wrapText="1"/>
    </xf>
    <xf numFmtId="0" fontId="41" fillId="0" borderId="0" xfId="0" applyFont="1" applyFill="1"/>
    <xf numFmtId="0" fontId="42" fillId="0" borderId="0" xfId="0" applyFont="1" applyFill="1"/>
    <xf numFmtId="0" fontId="41" fillId="0" borderId="0" xfId="0" applyFont="1" applyFill="1" applyBorder="1"/>
    <xf numFmtId="0" fontId="42" fillId="0" borderId="0" xfId="0" applyFont="1"/>
    <xf numFmtId="0" fontId="11" fillId="0" borderId="2" xfId="0" applyFont="1" applyBorder="1"/>
    <xf numFmtId="0" fontId="11" fillId="0" borderId="0" xfId="0" applyNumberFormat="1" applyFont="1" applyFill="1" applyBorder="1" applyAlignment="1" applyProtection="1"/>
    <xf numFmtId="0" fontId="24" fillId="0" borderId="2" xfId="0" applyFont="1" applyFill="1" applyBorder="1"/>
    <xf numFmtId="0" fontId="0" fillId="0" borderId="2" xfId="0" applyBorder="1"/>
    <xf numFmtId="0" fontId="11" fillId="0" borderId="9" xfId="0" applyNumberFormat="1" applyFont="1" applyFill="1" applyBorder="1" applyAlignment="1" applyProtection="1"/>
    <xf numFmtId="0" fontId="0" fillId="8" borderId="0" xfId="0" applyFont="1" applyFill="1" applyBorder="1" applyAlignment="1"/>
    <xf numFmtId="0" fontId="16" fillId="0" borderId="0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6" fillId="0" borderId="2" xfId="0" applyFont="1" applyBorder="1"/>
    <xf numFmtId="0" fontId="7" fillId="7" borderId="1" xfId="0" applyFont="1" applyFill="1" applyBorder="1"/>
    <xf numFmtId="0" fontId="7" fillId="0" borderId="4" xfId="0" applyFont="1" applyBorder="1"/>
    <xf numFmtId="0" fontId="0" fillId="0" borderId="4" xfId="0" applyFont="1" applyFill="1" applyBorder="1"/>
    <xf numFmtId="0" fontId="0" fillId="0" borderId="1" xfId="0" applyBorder="1"/>
    <xf numFmtId="0" fontId="3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1" fillId="0" borderId="0" xfId="0" applyFont="1"/>
    <xf numFmtId="0" fontId="11" fillId="0" borderId="0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1" fillId="0" borderId="0" xfId="0" applyFont="1" applyBorder="1"/>
    <xf numFmtId="49" fontId="30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11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ill="1" applyBorder="1" applyAlignment="1" applyProtection="1"/>
    <xf numFmtId="0" fontId="39" fillId="0" borderId="0" xfId="0" applyFont="1" applyFill="1"/>
    <xf numFmtId="0" fontId="43" fillId="0" borderId="0" xfId="0" applyFont="1"/>
    <xf numFmtId="0" fontId="11" fillId="8" borderId="0" xfId="0" applyFont="1" applyFill="1" applyBorder="1"/>
    <xf numFmtId="0" fontId="15" fillId="0" borderId="2" xfId="1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0" xfId="1" applyFont="1" applyBorder="1"/>
    <xf numFmtId="0" fontId="1" fillId="0" borderId="0" xfId="0" applyFont="1" applyFill="1" applyBorder="1" applyAlignment="1"/>
    <xf numFmtId="0" fontId="1" fillId="6" borderId="1" xfId="0" applyFont="1" applyFill="1" applyBorder="1"/>
    <xf numFmtId="0" fontId="0" fillId="0" borderId="1" xfId="0" applyNumberFormat="1" applyFont="1" applyFill="1" applyBorder="1" applyAlignment="1" applyProtection="1"/>
    <xf numFmtId="0" fontId="0" fillId="7" borderId="1" xfId="0" applyFont="1" applyFill="1" applyBorder="1"/>
    <xf numFmtId="0" fontId="0" fillId="7" borderId="1" xfId="0" applyNumberFormat="1" applyFont="1" applyFill="1" applyBorder="1" applyAlignment="1" applyProtection="1"/>
    <xf numFmtId="0" fontId="0" fillId="5" borderId="4" xfId="0" applyFont="1" applyFill="1" applyBorder="1" applyAlignment="1"/>
    <xf numFmtId="0" fontId="0" fillId="5" borderId="5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0" fillId="0" borderId="4" xfId="0" applyBorder="1"/>
    <xf numFmtId="0" fontId="2" fillId="0" borderId="2" xfId="1" applyNumberFormat="1" applyFill="1" applyBorder="1" applyAlignment="1" applyProtection="1"/>
    <xf numFmtId="0" fontId="36" fillId="0" borderId="1" xfId="0" applyFont="1" applyBorder="1" applyAlignment="1">
      <alignment wrapText="1"/>
    </xf>
    <xf numFmtId="0" fontId="36" fillId="0" borderId="5" xfId="0" applyFont="1" applyBorder="1" applyAlignment="1">
      <alignment wrapText="1"/>
    </xf>
    <xf numFmtId="0" fontId="44" fillId="0" borderId="5" xfId="0" applyFont="1" applyBorder="1" applyAlignment="1">
      <alignment wrapText="1"/>
    </xf>
    <xf numFmtId="0" fontId="0" fillId="8" borderId="0" xfId="0" applyFont="1" applyFill="1" applyBorder="1"/>
    <xf numFmtId="0" fontId="36" fillId="10" borderId="2" xfId="0" applyFont="1" applyFill="1" applyBorder="1" applyAlignment="1">
      <alignment wrapText="1"/>
    </xf>
    <xf numFmtId="0" fontId="36" fillId="10" borderId="1" xfId="0" applyFont="1" applyFill="1" applyBorder="1" applyAlignment="1">
      <alignment wrapText="1"/>
    </xf>
    <xf numFmtId="0" fontId="36" fillId="10" borderId="5" xfId="0" applyFont="1" applyFill="1" applyBorder="1" applyAlignment="1">
      <alignment wrapText="1"/>
    </xf>
    <xf numFmtId="0" fontId="0" fillId="7" borderId="1" xfId="0" applyFill="1" applyBorder="1"/>
    <xf numFmtId="0" fontId="36" fillId="7" borderId="1" xfId="1" applyFont="1" applyFill="1" applyBorder="1"/>
    <xf numFmtId="0" fontId="4" fillId="0" borderId="14" xfId="0" applyFont="1" applyFill="1" applyBorder="1" applyAlignment="1">
      <alignment horizontal="center"/>
    </xf>
    <xf numFmtId="0" fontId="4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0" fillId="10" borderId="1" xfId="0" applyFill="1" applyBorder="1"/>
    <xf numFmtId="0" fontId="7" fillId="10" borderId="1" xfId="0" applyFont="1" applyFill="1" applyBorder="1"/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5" borderId="1" xfId="0" applyFont="1" applyFill="1" applyBorder="1"/>
    <xf numFmtId="0" fontId="46" fillId="7" borderId="1" xfId="1" applyFont="1" applyFill="1" applyBorder="1"/>
    <xf numFmtId="0" fontId="0" fillId="5" borderId="4" xfId="0" applyFill="1" applyBorder="1"/>
    <xf numFmtId="0" fontId="0" fillId="5" borderId="5" xfId="0" applyFill="1" applyBorder="1"/>
    <xf numFmtId="0" fontId="16" fillId="0" borderId="4" xfId="0" applyFont="1" applyBorder="1"/>
    <xf numFmtId="0" fontId="7" fillId="10" borderId="4" xfId="0" applyFont="1" applyFill="1" applyBorder="1"/>
    <xf numFmtId="0" fontId="4" fillId="0" borderId="14" xfId="0" applyFont="1" applyBorder="1" applyAlignment="1">
      <alignment horizontal="center"/>
    </xf>
    <xf numFmtId="0" fontId="43" fillId="0" borderId="0" xfId="0" applyFont="1" applyFill="1"/>
    <xf numFmtId="0" fontId="47" fillId="0" borderId="1" xfId="0" applyFont="1" applyBorder="1" applyAlignment="1">
      <alignment wrapText="1"/>
    </xf>
    <xf numFmtId="0" fontId="44" fillId="11" borderId="1" xfId="0" applyFont="1" applyFill="1" applyBorder="1" applyAlignment="1">
      <alignment wrapText="1"/>
    </xf>
    <xf numFmtId="0" fontId="36" fillId="0" borderId="16" xfId="0" applyFont="1" applyBorder="1" applyAlignment="1">
      <alignment wrapText="1"/>
    </xf>
    <xf numFmtId="0" fontId="36" fillId="0" borderId="17" xfId="0" applyFont="1" applyBorder="1" applyAlignment="1">
      <alignment wrapText="1"/>
    </xf>
    <xf numFmtId="0" fontId="36" fillId="0" borderId="2" xfId="0" applyFont="1" applyBorder="1" applyAlignment="1">
      <alignment wrapText="1"/>
    </xf>
    <xf numFmtId="0" fontId="36" fillId="0" borderId="7" xfId="0" applyFont="1" applyBorder="1" applyAlignment="1">
      <alignment wrapText="1"/>
    </xf>
    <xf numFmtId="0" fontId="36" fillId="0" borderId="4" xfId="0" applyFont="1" applyBorder="1" applyAlignment="1">
      <alignment wrapText="1"/>
    </xf>
    <xf numFmtId="0" fontId="47" fillId="0" borderId="0" xfId="0" applyFont="1" applyAlignment="1">
      <alignment wrapText="1"/>
    </xf>
    <xf numFmtId="0" fontId="36" fillId="11" borderId="4" xfId="0" applyFont="1" applyFill="1" applyBorder="1" applyAlignment="1">
      <alignment wrapText="1"/>
    </xf>
    <xf numFmtId="0" fontId="36" fillId="11" borderId="5" xfId="0" applyFont="1" applyFill="1" applyBorder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3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18" xfId="0" applyFont="1" applyBorder="1"/>
    <xf numFmtId="0" fontId="16" fillId="7" borderId="1" xfId="0" applyFont="1" applyFill="1" applyBorder="1"/>
    <xf numFmtId="0" fontId="12" fillId="0" borderId="1" xfId="0" applyFont="1" applyFill="1" applyBorder="1"/>
    <xf numFmtId="0" fontId="46" fillId="7" borderId="4" xfId="1" applyFont="1" applyFill="1" applyBorder="1"/>
    <xf numFmtId="0" fontId="0" fillId="0" borderId="3" xfId="0" applyNumberFormat="1" applyFill="1" applyBorder="1" applyAlignment="1" applyProtection="1"/>
    <xf numFmtId="0" fontId="0" fillId="0" borderId="3" xfId="0" applyBorder="1"/>
    <xf numFmtId="0" fontId="34" fillId="0" borderId="1" xfId="0" applyFont="1" applyBorder="1" applyAlignment="1">
      <alignment vertical="center" wrapText="1"/>
    </xf>
    <xf numFmtId="0" fontId="12" fillId="0" borderId="1" xfId="0" applyFont="1" applyBorder="1"/>
    <xf numFmtId="0" fontId="15" fillId="0" borderId="5" xfId="0" applyFont="1" applyBorder="1" applyAlignment="1">
      <alignment wrapText="1"/>
    </xf>
    <xf numFmtId="0" fontId="49" fillId="0" borderId="5" xfId="0" applyFont="1" applyBorder="1" applyAlignment="1">
      <alignment wrapText="1"/>
    </xf>
    <xf numFmtId="0" fontId="11" fillId="0" borderId="3" xfId="0" applyFont="1" applyBorder="1"/>
    <xf numFmtId="0" fontId="15" fillId="12" borderId="5" xfId="0" applyFont="1" applyFill="1" applyBorder="1" applyAlignment="1">
      <alignment wrapText="1"/>
    </xf>
    <xf numFmtId="0" fontId="29" fillId="0" borderId="1" xfId="0" applyFont="1" applyBorder="1"/>
    <xf numFmtId="0" fontId="11" fillId="0" borderId="3" xfId="0" applyFont="1" applyFill="1" applyBorder="1"/>
    <xf numFmtId="0" fontId="4" fillId="0" borderId="1" xfId="0" applyFont="1" applyBorder="1"/>
    <xf numFmtId="0" fontId="47" fillId="0" borderId="1" xfId="0" applyFont="1" applyBorder="1"/>
    <xf numFmtId="0" fontId="0" fillId="13" borderId="0" xfId="0" applyFont="1" applyFill="1"/>
    <xf numFmtId="0" fontId="19" fillId="0" borderId="0" xfId="0" applyFont="1" applyFill="1" applyAlignment="1">
      <alignment horizontal="center"/>
    </xf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0" fillId="7" borderId="1" xfId="0" applyFill="1" applyBorder="1" applyAlignment="1">
      <alignment vertical="center" wrapText="1"/>
    </xf>
    <xf numFmtId="0" fontId="29" fillId="0" borderId="0" xfId="0" applyFont="1"/>
    <xf numFmtId="0" fontId="19" fillId="0" borderId="1" xfId="0" applyFont="1" applyBorder="1"/>
    <xf numFmtId="0" fontId="22" fillId="0" borderId="1" xfId="1" applyNumberFormat="1" applyFont="1" applyFill="1" applyBorder="1" applyAlignment="1" applyProtection="1"/>
    <xf numFmtId="0" fontId="12" fillId="10" borderId="2" xfId="0" applyFont="1" applyFill="1" applyBorder="1"/>
    <xf numFmtId="0" fontId="7" fillId="10" borderId="5" xfId="0" applyFont="1" applyFill="1" applyBorder="1"/>
    <xf numFmtId="0" fontId="2" fillId="10" borderId="2" xfId="0" applyFont="1" applyFill="1" applyBorder="1" applyAlignment="1">
      <alignment wrapText="1"/>
    </xf>
    <xf numFmtId="0" fontId="12" fillId="10" borderId="1" xfId="0" applyFont="1" applyFill="1" applyBorder="1"/>
    <xf numFmtId="0" fontId="30" fillId="0" borderId="0" xfId="0" applyFont="1"/>
    <xf numFmtId="0" fontId="2" fillId="10" borderId="7" xfId="0" applyFont="1" applyFill="1" applyBorder="1" applyAlignment="1">
      <alignment wrapText="1"/>
    </xf>
    <xf numFmtId="0" fontId="0" fillId="10" borderId="2" xfId="0" applyFill="1" applyBorder="1"/>
    <xf numFmtId="0" fontId="2" fillId="0" borderId="1" xfId="1" applyNumberFormat="1" applyFill="1" applyBorder="1" applyAlignment="1" applyProtection="1"/>
    <xf numFmtId="0" fontId="3" fillId="0" borderId="0" xfId="0" applyFont="1"/>
    <xf numFmtId="0" fontId="0" fillId="0" borderId="1" xfId="0" applyBorder="1" applyAlignment="1">
      <alignment horizontal="center"/>
    </xf>
    <xf numFmtId="0" fontId="39" fillId="13" borderId="0" xfId="0" applyFont="1" applyFill="1" applyBorder="1"/>
    <xf numFmtId="0" fontId="39" fillId="13" borderId="0" xfId="0" applyFont="1" applyFill="1"/>
    <xf numFmtId="0" fontId="7" fillId="7" borderId="0" xfId="0" applyFont="1" applyFill="1" applyBorder="1" applyAlignment="1">
      <alignment horizontal="left"/>
    </xf>
    <xf numFmtId="0" fontId="0" fillId="7" borderId="5" xfId="0" applyNumberFormat="1" applyFill="1" applyBorder="1" applyAlignment="1" applyProtection="1"/>
    <xf numFmtId="0" fontId="51" fillId="14" borderId="0" xfId="0" applyFont="1" applyFill="1"/>
    <xf numFmtId="0" fontId="52" fillId="14" borderId="0" xfId="0" applyFont="1" applyFill="1"/>
    <xf numFmtId="0" fontId="50" fillId="14" borderId="0" xfId="0" applyFont="1" applyFill="1" applyAlignment="1">
      <alignment horizontal="center"/>
    </xf>
    <xf numFmtId="0" fontId="50" fillId="14" borderId="0" xfId="0" applyFont="1" applyFill="1"/>
    <xf numFmtId="0" fontId="53" fillId="14" borderId="0" xfId="0" applyFont="1" applyFill="1"/>
    <xf numFmtId="0" fontId="52" fillId="14" borderId="0" xfId="0" applyFont="1" applyFill="1" applyAlignment="1">
      <alignment horizontal="center"/>
    </xf>
    <xf numFmtId="0" fontId="52" fillId="14" borderId="0" xfId="0" applyFont="1" applyFill="1" applyAlignment="1">
      <alignment horizontal="left"/>
    </xf>
    <xf numFmtId="0" fontId="52" fillId="14" borderId="0" xfId="0" applyFont="1" applyFill="1" applyAlignment="1">
      <alignment horizontal="right"/>
    </xf>
    <xf numFmtId="0" fontId="4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11" fillId="0" borderId="4" xfId="0" applyFont="1" applyBorder="1" applyAlignment="1">
      <alignment horizontal="center"/>
    </xf>
    <xf numFmtId="0" fontId="0" fillId="7" borderId="19" xfId="0" applyNumberFormat="1" applyFill="1" applyBorder="1" applyAlignment="1" applyProtection="1"/>
    <xf numFmtId="0" fontId="19" fillId="0" borderId="19" xfId="0" applyFont="1" applyBorder="1"/>
    <xf numFmtId="0" fontId="11" fillId="0" borderId="0" xfId="0" applyFont="1" applyAlignment="1"/>
    <xf numFmtId="0" fontId="50" fillId="15" borderId="1" xfId="0" applyFont="1" applyFill="1" applyBorder="1" applyAlignment="1">
      <alignment horizontal="center"/>
    </xf>
    <xf numFmtId="0" fontId="50" fillId="15" borderId="1" xfId="0" applyFont="1" applyFill="1" applyBorder="1" applyAlignment="1">
      <alignment horizontal="center" vertical="center"/>
    </xf>
    <xf numFmtId="0" fontId="50" fillId="15" borderId="3" xfId="0" applyFont="1" applyFill="1" applyBorder="1" applyAlignment="1">
      <alignment horizontal="center" vertical="center"/>
    </xf>
    <xf numFmtId="0" fontId="50" fillId="15" borderId="4" xfId="0" applyFont="1" applyFill="1" applyBorder="1" applyAlignment="1">
      <alignment horizontal="center" vertical="center"/>
    </xf>
    <xf numFmtId="0" fontId="50" fillId="15" borderId="5" xfId="0" applyFont="1" applyFill="1" applyBorder="1" applyAlignment="1">
      <alignment horizontal="center" vertical="center"/>
    </xf>
    <xf numFmtId="0" fontId="50" fillId="15" borderId="4" xfId="0" applyFont="1" applyFill="1" applyBorder="1" applyAlignment="1">
      <alignment horizontal="center"/>
    </xf>
    <xf numFmtId="0" fontId="50" fillId="15" borderId="5" xfId="0" applyFont="1" applyFill="1" applyBorder="1" applyAlignment="1">
      <alignment horizontal="center"/>
    </xf>
    <xf numFmtId="0" fontId="50" fillId="15" borderId="8" xfId="0" applyFont="1" applyFill="1" applyBorder="1" applyAlignment="1">
      <alignment horizontal="center"/>
    </xf>
    <xf numFmtId="0" fontId="50" fillId="14" borderId="1" xfId="0" applyFont="1" applyFill="1" applyBorder="1" applyAlignment="1"/>
    <xf numFmtId="0" fontId="50" fillId="14" borderId="1" xfId="0" applyFont="1" applyFill="1" applyBorder="1" applyAlignment="1">
      <alignment horizontal="center"/>
    </xf>
    <xf numFmtId="0" fontId="50" fillId="14" borderId="1" xfId="0" applyFont="1" applyFill="1" applyBorder="1" applyAlignment="1">
      <alignment horizontal="center" vertical="center"/>
    </xf>
    <xf numFmtId="0" fontId="51" fillId="14" borderId="4" xfId="0" applyFont="1" applyFill="1" applyBorder="1" applyAlignment="1">
      <alignment horizontal="center" vertical="center"/>
    </xf>
    <xf numFmtId="0" fontId="51" fillId="14" borderId="5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wrapText="1"/>
    </xf>
    <xf numFmtId="0" fontId="50" fillId="15" borderId="3" xfId="0" applyFont="1" applyFill="1" applyBorder="1" applyAlignment="1">
      <alignment horizontal="center"/>
    </xf>
    <xf numFmtId="0" fontId="50" fillId="14" borderId="4" xfId="0" applyFont="1" applyFill="1" applyBorder="1" applyAlignment="1">
      <alignment horizontal="center"/>
    </xf>
    <xf numFmtId="0" fontId="50" fillId="14" borderId="5" xfId="0" applyFont="1" applyFill="1" applyBorder="1" applyAlignment="1">
      <alignment horizontal="center"/>
    </xf>
    <xf numFmtId="0" fontId="50" fillId="15" borderId="0" xfId="0" applyFont="1" applyFill="1" applyAlignment="1">
      <alignment horizontal="center"/>
    </xf>
    <xf numFmtId="0" fontId="54" fillId="17" borderId="4" xfId="0" applyFont="1" applyFill="1" applyBorder="1" applyAlignment="1">
      <alignment horizontal="center" wrapText="1"/>
    </xf>
    <xf numFmtId="0" fontId="50" fillId="15" borderId="2" xfId="0" applyFont="1" applyFill="1" applyBorder="1" applyAlignment="1">
      <alignment horizontal="center"/>
    </xf>
    <xf numFmtId="0" fontId="54" fillId="17" borderId="7" xfId="0" applyFont="1" applyFill="1" applyBorder="1" applyAlignment="1">
      <alignment horizontal="center" wrapText="1"/>
    </xf>
    <xf numFmtId="0" fontId="54" fillId="17" borderId="5" xfId="0" applyFont="1" applyFill="1" applyBorder="1" applyAlignment="1">
      <alignment horizontal="center" wrapText="1"/>
    </xf>
    <xf numFmtId="0" fontId="50" fillId="18" borderId="4" xfId="0" applyFont="1" applyFill="1" applyBorder="1" applyAlignment="1">
      <alignment horizontal="center"/>
    </xf>
    <xf numFmtId="0" fontId="50" fillId="18" borderId="8" xfId="0" applyFont="1" applyFill="1" applyBorder="1" applyAlignment="1">
      <alignment horizontal="center"/>
    </xf>
    <xf numFmtId="0" fontId="51" fillId="14" borderId="4" xfId="0" applyFont="1" applyFill="1" applyBorder="1"/>
    <xf numFmtId="0" fontId="51" fillId="14" borderId="8" xfId="0" applyFont="1" applyFill="1" applyBorder="1"/>
    <xf numFmtId="0" fontId="54" fillId="19" borderId="1" xfId="0" applyFont="1" applyFill="1" applyBorder="1" applyAlignment="1">
      <alignment wrapText="1"/>
    </xf>
    <xf numFmtId="0" fontId="54" fillId="19" borderId="4" xfId="0" applyFont="1" applyFill="1" applyBorder="1" applyAlignment="1">
      <alignment wrapText="1"/>
    </xf>
    <xf numFmtId="0" fontId="15" fillId="13" borderId="4" xfId="0" applyFont="1" applyFill="1" applyBorder="1" applyAlignment="1">
      <alignment vertical="center"/>
    </xf>
    <xf numFmtId="0" fontId="15" fillId="13" borderId="7" xfId="0" applyFont="1" applyFill="1" applyBorder="1" applyAlignment="1">
      <alignment vertical="center"/>
    </xf>
    <xf numFmtId="0" fontId="15" fillId="13" borderId="5" xfId="0" applyFont="1" applyFill="1" applyBorder="1" applyAlignment="1">
      <alignment vertical="center"/>
    </xf>
    <xf numFmtId="0" fontId="50" fillId="15" borderId="7" xfId="0" applyFont="1" applyFill="1" applyBorder="1" applyAlignment="1">
      <alignment horizontal="center"/>
    </xf>
    <xf numFmtId="0" fontId="50" fillId="14" borderId="8" xfId="0" applyFont="1" applyFill="1" applyBorder="1" applyAlignment="1">
      <alignment horizontal="center"/>
    </xf>
    <xf numFmtId="0" fontId="50" fillId="14" borderId="7" xfId="0" applyFont="1" applyFill="1" applyBorder="1" applyAlignment="1">
      <alignment horizontal="center"/>
    </xf>
    <xf numFmtId="0" fontId="50" fillId="15" borderId="11" xfId="0" applyFont="1" applyFill="1" applyBorder="1" applyAlignment="1">
      <alignment horizontal="center"/>
    </xf>
    <xf numFmtId="0" fontId="50" fillId="15" borderId="9" xfId="0" applyFont="1" applyFill="1" applyBorder="1" applyAlignment="1">
      <alignment horizontal="center"/>
    </xf>
    <xf numFmtId="0" fontId="50" fillId="15" borderId="10" xfId="0" applyFont="1" applyFill="1" applyBorder="1" applyAlignment="1">
      <alignment horizontal="center"/>
    </xf>
    <xf numFmtId="0" fontId="54" fillId="15" borderId="4" xfId="0" applyFont="1" applyFill="1" applyBorder="1" applyAlignment="1">
      <alignment horizontal="center"/>
    </xf>
    <xf numFmtId="0" fontId="54" fillId="15" borderId="5" xfId="0" applyFont="1" applyFill="1" applyBorder="1" applyAlignment="1">
      <alignment horizontal="center"/>
    </xf>
    <xf numFmtId="0" fontId="54" fillId="15" borderId="1" xfId="0" applyFont="1" applyFill="1" applyBorder="1" applyAlignment="1">
      <alignment horizontal="center"/>
    </xf>
    <xf numFmtId="0" fontId="54" fillId="15" borderId="7" xfId="0" applyFont="1" applyFill="1" applyBorder="1" applyAlignment="1">
      <alignment horizontal="center"/>
    </xf>
    <xf numFmtId="0" fontId="50" fillId="14" borderId="15" xfId="0" applyFont="1" applyFill="1" applyBorder="1" applyAlignment="1">
      <alignment horizontal="center"/>
    </xf>
    <xf numFmtId="0" fontId="50" fillId="14" borderId="12" xfId="0" applyFont="1" applyFill="1" applyBorder="1" applyAlignment="1">
      <alignment horizontal="center"/>
    </xf>
    <xf numFmtId="0" fontId="50" fillId="14" borderId="13" xfId="0" applyFont="1" applyFill="1" applyBorder="1" applyAlignment="1">
      <alignment horizontal="center"/>
    </xf>
    <xf numFmtId="0" fontId="50" fillId="14" borderId="9" xfId="0" applyFont="1" applyFill="1" applyBorder="1" applyAlignment="1">
      <alignment horizontal="center"/>
    </xf>
    <xf numFmtId="0" fontId="50" fillId="14" borderId="3" xfId="0" applyFont="1" applyFill="1" applyBorder="1" applyAlignment="1">
      <alignment horizontal="center"/>
    </xf>
    <xf numFmtId="0" fontId="50" fillId="14" borderId="17" xfId="0" applyNumberFormat="1" applyFont="1" applyFill="1" applyBorder="1" applyAlignment="1" applyProtection="1">
      <alignment horizontal="center"/>
    </xf>
    <xf numFmtId="0" fontId="50" fillId="14" borderId="2" xfId="0" applyNumberFormat="1" applyFont="1" applyFill="1" applyBorder="1" applyAlignment="1" applyProtection="1">
      <alignment horizontal="center"/>
    </xf>
    <xf numFmtId="0" fontId="50" fillId="14" borderId="2" xfId="0" applyFont="1" applyFill="1" applyBorder="1" applyAlignment="1">
      <alignment horizontal="center"/>
    </xf>
    <xf numFmtId="0" fontId="50" fillId="15" borderId="4" xfId="0" applyFont="1" applyFill="1" applyBorder="1" applyAlignment="1">
      <alignment horizontal="center" wrapText="1"/>
    </xf>
    <xf numFmtId="0" fontId="11" fillId="13" borderId="0" xfId="0" applyFont="1" applyFill="1"/>
    <xf numFmtId="0" fontId="54" fillId="19" borderId="7" xfId="0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</cellXfs>
  <cellStyles count="23">
    <cellStyle name="Benyttet hyperkobling" xfId="10" builtinId="9" hidden="1"/>
    <cellStyle name="Benyttet hyperkobling" xfId="16" builtinId="9" hidden="1"/>
    <cellStyle name="Benyttet hyperkobling" xfId="18" builtinId="9" hidden="1"/>
    <cellStyle name="Benyttet hyperkobling" xfId="6" builtinId="9" hidden="1"/>
    <cellStyle name="Benyttet hyperkobling" xfId="20" builtinId="9" hidden="1"/>
    <cellStyle name="Benyttet hyperkobling" xfId="14" builtinId="9" hidden="1"/>
    <cellStyle name="Benyttet hyperkobling" xfId="8" builtinId="9" hidden="1"/>
    <cellStyle name="Benyttet hyperkobling" xfId="4" builtinId="9" hidden="1"/>
    <cellStyle name="Benyttet hyperkobling" xfId="12" builtinId="9" hidden="1"/>
    <cellStyle name="Hyperkobling" xfId="5" builtinId="8" hidden="1"/>
    <cellStyle name="Hyperkobling" xfId="7" builtinId="8" hidden="1"/>
    <cellStyle name="Hyperkobling" xfId="17" builtinId="8" hidden="1"/>
    <cellStyle name="Hyperkobling" xfId="3" builtinId="8" hidden="1"/>
    <cellStyle name="Hyperkobling" xfId="19" builtinId="8" hidden="1"/>
    <cellStyle name="Hyperkobling" xfId="15" builtinId="8" hidden="1"/>
    <cellStyle name="Hyperkobling" xfId="9" builtinId="8" hidden="1"/>
    <cellStyle name="Hyperkobling" xfId="13" builtinId="8" hidden="1"/>
    <cellStyle name="Hyperkobling" xfId="11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263525</xdr:colOff>
      <xdr:row>41</xdr:row>
      <xdr:rowOff>161926</xdr:rowOff>
    </xdr:from>
    <xdr:to>
      <xdr:col>4</xdr:col>
      <xdr:colOff>1123950</xdr:colOff>
      <xdr:row>49</xdr:row>
      <xdr:rowOff>161926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5010150" y="8131176"/>
          <a:ext cx="20828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358775</xdr:colOff>
      <xdr:row>41</xdr:row>
      <xdr:rowOff>66675</xdr:rowOff>
    </xdr:from>
    <xdr:to>
      <xdr:col>7</xdr:col>
      <xdr:colOff>225425</xdr:colOff>
      <xdr:row>49</xdr:row>
      <xdr:rowOff>76200</xdr:rowOff>
    </xdr:to>
    <xdr:sp macro="" textlink="">
      <xdr:nvSpPr>
        <xdr:cNvPr id="12" name="TekstSylinder 2">
          <a:extLst>
            <a:ext uri="{FF2B5EF4-FFF2-40B4-BE49-F238E27FC236}">
              <a16:creationId xmlns:a16="http://schemas.microsoft.com/office/drawing/2014/main" id="{51CEB4B1-23DA-41D6-A1A4-C9BCF82FB16F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0264775" y="8035925"/>
          <a:ext cx="162877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3</xdr:col>
      <xdr:colOff>136525</xdr:colOff>
      <xdr:row>78</xdr:row>
      <xdr:rowOff>187326</xdr:rowOff>
    </xdr:from>
    <xdr:to>
      <xdr:col>4</xdr:col>
      <xdr:colOff>619125</xdr:colOff>
      <xdr:row>86</xdr:row>
      <xdr:rowOff>111126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51CEB4B1-23DA-41D6-A1A4-C9BCF82FB16F}"/>
            </a:ext>
          </a:extLst>
        </xdr:cNvPr>
        <xdr:cNvSpPr txBox="1"/>
      </xdr:nvSpPr>
      <xdr:spPr>
        <a:xfrm>
          <a:off x="4883150" y="15379701"/>
          <a:ext cx="17049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9525</xdr:colOff>
      <xdr:row>126</xdr:row>
      <xdr:rowOff>0</xdr:rowOff>
    </xdr:from>
    <xdr:to>
      <xdr:col>14</xdr:col>
      <xdr:colOff>9525</xdr:colOff>
      <xdr:row>130</xdr:row>
      <xdr:rowOff>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71A20CB-5D92-43D1-A8A3-976C4655C523}"/>
            </a:ext>
          </a:extLst>
        </xdr:cNvPr>
        <xdr:cNvSpPr txBox="1"/>
      </xdr:nvSpPr>
      <xdr:spPr>
        <a:xfrm>
          <a:off x="10258425" y="14573250"/>
          <a:ext cx="16002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19</xdr:col>
      <xdr:colOff>864394</xdr:colOff>
      <xdr:row>80</xdr:row>
      <xdr:rowOff>133349</xdr:rowOff>
    </xdr:from>
    <xdr:to>
      <xdr:col>21</xdr:col>
      <xdr:colOff>538162</xdr:colOff>
      <xdr:row>89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6</xdr:col>
      <xdr:colOff>282575</xdr:colOff>
      <xdr:row>79</xdr:row>
      <xdr:rowOff>85724</xdr:rowOff>
    </xdr:from>
    <xdr:to>
      <xdr:col>7</xdr:col>
      <xdr:colOff>215900</xdr:colOff>
      <xdr:row>87</xdr:row>
      <xdr:rowOff>190499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981407D1-5C3F-4F67-905E-C0A5A4E3BFBD}"/>
            </a:ext>
            <a:ext uri="{147F2762-F138-4A5C-976F-8EAC2B608ADB}">
              <a16:predDERef xmlns:a16="http://schemas.microsoft.com/office/drawing/2014/main" pred="{4FED757B-E878-42EA-9B0F-D49DE1A89DF4}"/>
            </a:ext>
          </a:extLst>
        </xdr:cNvPr>
        <xdr:cNvSpPr txBox="1"/>
      </xdr:nvSpPr>
      <xdr:spPr>
        <a:xfrm>
          <a:off x="10188575" y="15468599"/>
          <a:ext cx="169545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</xdr:col>
      <xdr:colOff>28575</xdr:colOff>
      <xdr:row>3</xdr:row>
      <xdr:rowOff>28576</xdr:rowOff>
    </xdr:from>
    <xdr:to>
      <xdr:col>3</xdr:col>
      <xdr:colOff>19050</xdr:colOff>
      <xdr:row>11</xdr:row>
      <xdr:rowOff>28576</xdr:rowOff>
    </xdr:to>
    <xdr:sp macro="" textlink="">
      <xdr:nvSpPr>
        <xdr:cNvPr id="6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2381250" y="676276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38100</xdr:colOff>
      <xdr:row>3</xdr:row>
      <xdr:rowOff>28575</xdr:rowOff>
    </xdr:from>
    <xdr:to>
      <xdr:col>5</xdr:col>
      <xdr:colOff>1409700</xdr:colOff>
      <xdr:row>11</xdr:row>
      <xdr:rowOff>38100</xdr:rowOff>
    </xdr:to>
    <xdr:sp macro="" textlink="">
      <xdr:nvSpPr>
        <xdr:cNvPr id="10" name="TekstSylinder 2">
          <a:extLst>
            <a:ext uri="{FF2B5EF4-FFF2-40B4-BE49-F238E27FC236}">
              <a16:creationId xmlns:a16="http://schemas.microsoft.com/office/drawing/2014/main" id="{98C11143-F3FE-4807-87FC-C56D6E4CDB8F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2325350" y="676275"/>
          <a:ext cx="13716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495300</xdr:colOff>
      <xdr:row>111</xdr:row>
      <xdr:rowOff>139700</xdr:rowOff>
    </xdr:from>
    <xdr:to>
      <xdr:col>6</xdr:col>
      <xdr:colOff>584201</xdr:colOff>
      <xdr:row>119</xdr:row>
      <xdr:rowOff>139699</xdr:rowOff>
    </xdr:to>
    <xdr:sp macro="" textlink="">
      <xdr:nvSpPr>
        <xdr:cNvPr id="1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98C11143-F3FE-4807-87FC-C56D6E4CDB8F}"/>
            </a:ext>
          </a:extLst>
        </xdr:cNvPr>
        <xdr:cNvSpPr txBox="1"/>
      </xdr:nvSpPr>
      <xdr:spPr>
        <a:xfrm>
          <a:off x="8861425" y="2169795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78435</xdr:colOff>
      <xdr:row>33</xdr:row>
      <xdr:rowOff>4468</xdr:rowOff>
    </xdr:from>
    <xdr:to>
      <xdr:col>12</xdr:col>
      <xdr:colOff>84550</xdr:colOff>
      <xdr:row>41</xdr:row>
      <xdr:rowOff>4468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2822885" y="6443368"/>
          <a:ext cx="163489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11</xdr:col>
      <xdr:colOff>372835</xdr:colOff>
      <xdr:row>85</xdr:row>
      <xdr:rowOff>89806</xdr:rowOff>
    </xdr:from>
    <xdr:to>
      <xdr:col>13</xdr:col>
      <xdr:colOff>96611</xdr:colOff>
      <xdr:row>93</xdr:row>
      <xdr:rowOff>89805</xdr:rowOff>
    </xdr:to>
    <xdr:sp macro="" textlink="">
      <xdr:nvSpPr>
        <xdr:cNvPr id="19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B26C102A-6947-4814-8D6E-FD725A4DF336}"/>
            </a:ext>
          </a:extLst>
        </xdr:cNvPr>
        <xdr:cNvSpPr txBox="1"/>
      </xdr:nvSpPr>
      <xdr:spPr>
        <a:xfrm>
          <a:off x="13136335" y="1652723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9525</xdr:colOff>
      <xdr:row>2</xdr:row>
      <xdr:rowOff>161925</xdr:rowOff>
    </xdr:from>
    <xdr:to>
      <xdr:col>12</xdr:col>
      <xdr:colOff>9526</xdr:colOff>
      <xdr:row>10</xdr:row>
      <xdr:rowOff>161924</xdr:rowOff>
    </xdr:to>
    <xdr:sp macro="" textlink="">
      <xdr:nvSpPr>
        <xdr:cNvPr id="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2753975" y="61912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38100</xdr:colOff>
      <xdr:row>120</xdr:row>
      <xdr:rowOff>28575</xdr:rowOff>
    </xdr:from>
    <xdr:to>
      <xdr:col>12</xdr:col>
      <xdr:colOff>38101</xdr:colOff>
      <xdr:row>128</xdr:row>
      <xdr:rowOff>28574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2782550" y="292893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</cols>
  <sheetData>
    <row r="2" spans="1:5" ht="21" x14ac:dyDescent="0.35">
      <c r="A2" s="4"/>
      <c r="B2" s="5" t="s">
        <v>0</v>
      </c>
      <c r="C2" s="4"/>
      <c r="D2" s="4"/>
      <c r="E2" s="4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6">
        <f>COUNTA(B6:B13)</f>
        <v>0</v>
      </c>
      <c r="C4" s="6"/>
      <c r="D4" s="6">
        <f>COUNTA(D6:D13)</f>
        <v>0</v>
      </c>
      <c r="E4" s="2"/>
    </row>
    <row r="5" spans="1:5" x14ac:dyDescent="0.25">
      <c r="A5" s="2"/>
      <c r="B5" s="7" t="s">
        <v>1</v>
      </c>
      <c r="C5" s="3"/>
      <c r="D5" s="7" t="s">
        <v>2</v>
      </c>
      <c r="E5" s="2"/>
    </row>
    <row r="6" spans="1:5" x14ac:dyDescent="0.25">
      <c r="A6" s="2"/>
      <c r="B6" s="9"/>
      <c r="C6" s="10"/>
      <c r="D6" s="9"/>
      <c r="E6" s="2"/>
    </row>
    <row r="7" spans="1:5" x14ac:dyDescent="0.25">
      <c r="A7" s="2"/>
      <c r="B7" s="9"/>
      <c r="C7" s="10"/>
      <c r="D7" s="9"/>
      <c r="E7" s="2"/>
    </row>
    <row r="8" spans="1:5" x14ac:dyDescent="0.25">
      <c r="A8" s="2"/>
      <c r="B8" s="9"/>
      <c r="C8" s="10"/>
      <c r="D8" s="9"/>
      <c r="E8" s="2"/>
    </row>
    <row r="9" spans="1:5" x14ac:dyDescent="0.25">
      <c r="A9" s="2"/>
      <c r="B9" s="9"/>
      <c r="C9" s="10"/>
      <c r="D9" s="9"/>
      <c r="E9" s="2"/>
    </row>
    <row r="10" spans="1:5" x14ac:dyDescent="0.25">
      <c r="A10" s="2"/>
      <c r="B10" s="9"/>
      <c r="C10" s="10"/>
      <c r="D10" s="9"/>
      <c r="E10" s="2"/>
    </row>
    <row r="11" spans="1:5" x14ac:dyDescent="0.25">
      <c r="A11" s="2"/>
      <c r="B11" s="9"/>
      <c r="C11" s="10"/>
      <c r="D11" s="9"/>
      <c r="E11" s="2"/>
    </row>
    <row r="12" spans="1:5" x14ac:dyDescent="0.25">
      <c r="A12" s="2"/>
      <c r="B12" s="11"/>
      <c r="C12" s="10"/>
      <c r="D12" s="9"/>
      <c r="E12" s="2"/>
    </row>
    <row r="13" spans="1:5" x14ac:dyDescent="0.25">
      <c r="A13" s="2"/>
      <c r="B13" s="12"/>
      <c r="C13" s="10"/>
      <c r="D13" s="12"/>
      <c r="E13" s="2"/>
    </row>
    <row r="14" spans="1:5" x14ac:dyDescent="0.25">
      <c r="A14" s="2"/>
      <c r="B14" s="8" t="str">
        <f>B4&amp;" lag - aktivitetsserie"</f>
        <v>0 lag - aktivitetsserie</v>
      </c>
      <c r="C14" s="2"/>
      <c r="D14" s="8" t="str">
        <f>D4&amp;" lag - aktivitetsserie"</f>
        <v>0 lag - aktivitetsserie</v>
      </c>
      <c r="E14" s="2"/>
    </row>
    <row r="15" spans="1:5" x14ac:dyDescent="0.25">
      <c r="A15" s="2"/>
      <c r="B15" s="8" t="s">
        <v>3</v>
      </c>
      <c r="C15" s="2"/>
      <c r="D15" s="8" t="s">
        <v>3</v>
      </c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 t="s">
        <v>4</v>
      </c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24"/>
  <sheetViews>
    <sheetView zoomScale="70" zoomScaleNormal="70" zoomScalePageLayoutView="90" workbookViewId="0">
      <selection activeCell="A2" sqref="A2:XFD2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7109375" customWidth="1"/>
    <col min="4" max="4" width="23.425781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2:6" s="266" customFormat="1" ht="21" x14ac:dyDescent="0.35">
      <c r="B2" s="266" t="s">
        <v>5</v>
      </c>
      <c r="C2" s="267"/>
      <c r="D2" s="267">
        <f>B4+D4+F4</f>
        <v>31</v>
      </c>
      <c r="E2" s="266" t="s">
        <v>6</v>
      </c>
    </row>
    <row r="4" spans="2:6" x14ac:dyDescent="0.25">
      <c r="B4" s="6">
        <f>COUNTA(B6:B18)</f>
        <v>12</v>
      </c>
      <c r="C4" s="6"/>
      <c r="D4" s="6">
        <f>COUNTA(D6:D18)</f>
        <v>8</v>
      </c>
      <c r="E4" s="6"/>
      <c r="F4" s="6">
        <f>COUNTA(F6:F18)</f>
        <v>11</v>
      </c>
    </row>
    <row r="5" spans="2:6" x14ac:dyDescent="0.25">
      <c r="B5" s="276" t="s">
        <v>7</v>
      </c>
      <c r="C5" s="2"/>
      <c r="D5" s="276" t="s">
        <v>8</v>
      </c>
      <c r="E5" s="2"/>
      <c r="F5" s="276" t="s">
        <v>9</v>
      </c>
    </row>
    <row r="6" spans="2:6" x14ac:dyDescent="0.25">
      <c r="B6" s="142" t="s">
        <v>10</v>
      </c>
      <c r="C6" s="2"/>
      <c r="D6" s="142" t="s">
        <v>11</v>
      </c>
      <c r="E6" s="2"/>
      <c r="F6" s="142" t="s">
        <v>12</v>
      </c>
    </row>
    <row r="7" spans="2:6" x14ac:dyDescent="0.25">
      <c r="B7" s="142" t="s">
        <v>13</v>
      </c>
      <c r="C7" s="2"/>
      <c r="D7" s="142" t="s">
        <v>14</v>
      </c>
      <c r="E7" s="2"/>
      <c r="F7" s="142" t="s">
        <v>15</v>
      </c>
    </row>
    <row r="8" spans="2:6" x14ac:dyDescent="0.25">
      <c r="B8" s="142" t="s">
        <v>16</v>
      </c>
      <c r="C8" s="2"/>
      <c r="D8" s="142" t="s">
        <v>17</v>
      </c>
      <c r="E8" s="2"/>
      <c r="F8" s="142" t="s">
        <v>18</v>
      </c>
    </row>
    <row r="9" spans="2:6" x14ac:dyDescent="0.25">
      <c r="B9" s="142" t="s">
        <v>19</v>
      </c>
      <c r="C9" s="2"/>
      <c r="D9" s="142" t="s">
        <v>20</v>
      </c>
      <c r="E9" s="2"/>
      <c r="F9" s="142" t="s">
        <v>21</v>
      </c>
    </row>
    <row r="10" spans="2:6" x14ac:dyDescent="0.25">
      <c r="B10" s="142" t="s">
        <v>22</v>
      </c>
      <c r="C10" s="2"/>
      <c r="D10" s="142" t="s">
        <v>23</v>
      </c>
      <c r="E10" s="2"/>
      <c r="F10" s="142" t="s">
        <v>24</v>
      </c>
    </row>
    <row r="11" spans="2:6" x14ac:dyDescent="0.25">
      <c r="B11" s="142" t="s">
        <v>25</v>
      </c>
      <c r="C11" s="2"/>
      <c r="D11" s="142" t="s">
        <v>26</v>
      </c>
      <c r="E11" s="2"/>
      <c r="F11" s="142" t="s">
        <v>27</v>
      </c>
    </row>
    <row r="12" spans="2:6" x14ac:dyDescent="0.25">
      <c r="B12" s="142" t="s">
        <v>28</v>
      </c>
      <c r="C12" s="2"/>
      <c r="D12" s="142" t="s">
        <v>29</v>
      </c>
      <c r="E12" s="2"/>
      <c r="F12" s="142" t="s">
        <v>30</v>
      </c>
    </row>
    <row r="13" spans="2:6" x14ac:dyDescent="0.25">
      <c r="B13" s="142" t="s">
        <v>31</v>
      </c>
      <c r="C13" s="2"/>
      <c r="D13" s="142" t="s">
        <v>32</v>
      </c>
      <c r="E13" s="2"/>
      <c r="F13" s="142" t="s">
        <v>33</v>
      </c>
    </row>
    <row r="14" spans="2:6" x14ac:dyDescent="0.25">
      <c r="B14" s="142" t="s">
        <v>34</v>
      </c>
      <c r="C14" s="2"/>
      <c r="D14" s="89"/>
      <c r="E14" s="2"/>
      <c r="F14" s="142" t="s">
        <v>35</v>
      </c>
    </row>
    <row r="15" spans="2:6" x14ac:dyDescent="0.25">
      <c r="B15" s="142" t="s">
        <v>36</v>
      </c>
      <c r="C15" s="2"/>
      <c r="D15" s="89"/>
      <c r="E15" s="2"/>
      <c r="F15" s="142" t="s">
        <v>37</v>
      </c>
    </row>
    <row r="16" spans="2:6" x14ac:dyDescent="0.25">
      <c r="B16" s="142" t="s">
        <v>38</v>
      </c>
      <c r="C16" s="2"/>
      <c r="D16" s="1"/>
      <c r="E16" s="2"/>
      <c r="F16" s="11" t="s">
        <v>325</v>
      </c>
    </row>
    <row r="17" spans="2:6" x14ac:dyDescent="0.25">
      <c r="B17" s="142" t="s">
        <v>39</v>
      </c>
      <c r="C17" s="2"/>
      <c r="D17" s="1"/>
      <c r="E17" s="2"/>
      <c r="F17" s="11"/>
    </row>
    <row r="18" spans="2:6" x14ac:dyDescent="0.25">
      <c r="B18" s="1"/>
      <c r="C18" s="2"/>
      <c r="D18" s="1"/>
      <c r="E18" s="2"/>
      <c r="F18" s="11"/>
    </row>
    <row r="19" spans="2:6" x14ac:dyDescent="0.25">
      <c r="B19" s="281" t="str">
        <f>B4&amp;" lag - Dobbel serie"</f>
        <v>12 lag - Dobbel serie</v>
      </c>
      <c r="C19" s="2"/>
      <c r="D19" s="281" t="str">
        <f>D4&amp;" lag - Dobbel serie"</f>
        <v>8 lag - Dobbel serie</v>
      </c>
      <c r="E19" s="2"/>
      <c r="F19" s="325" t="str">
        <f>F4&amp;" lag - Dobbel serie"</f>
        <v>11 lag - Dobbel serie</v>
      </c>
    </row>
    <row r="20" spans="2:6" x14ac:dyDescent="0.25">
      <c r="B20" s="282" t="str">
        <f>(B4-1)*2&amp;" kamper"</f>
        <v>22 kamper</v>
      </c>
      <c r="C20" s="2"/>
      <c r="D20" s="282" t="str">
        <f>(D4-1)*2&amp;" kamper"</f>
        <v>14 kamper</v>
      </c>
      <c r="E20" s="2"/>
      <c r="F20" s="282" t="str">
        <f>(F4-1)*2&amp;" kamper"</f>
        <v>20 kamper</v>
      </c>
    </row>
    <row r="21" spans="2:6" x14ac:dyDescent="0.25">
      <c r="B21" s="2"/>
      <c r="C21" s="2"/>
      <c r="D21" s="2"/>
      <c r="E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  <row r="24" spans="2:6" x14ac:dyDescent="0.25">
      <c r="B24" s="2"/>
      <c r="C24" s="2"/>
      <c r="D24" s="2"/>
      <c r="E24" s="2"/>
      <c r="F24" s="2"/>
    </row>
  </sheetData>
  <sortState xmlns:xlrd2="http://schemas.microsoft.com/office/spreadsheetml/2017/richdata2" ref="B7:B17">
    <sortCondition ref="B6"/>
  </sortState>
  <phoneticPr fontId="8" type="noConversion"/>
  <pageMargins left="0.7" right="0.7" top="0.75" bottom="0.75" header="0.3" footer="0.3"/>
  <pageSetup paperSize="9" scale="24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B2:R58"/>
  <sheetViews>
    <sheetView topLeftCell="A19" zoomScale="80" zoomScaleNormal="80" zoomScalePageLayoutView="90" workbookViewId="0">
      <selection activeCell="J36" sqref="J36:J37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  <col min="13" max="13" width="15.140625" bestFit="1" customWidth="1"/>
    <col min="17" max="17" width="28" bestFit="1" customWidth="1"/>
  </cols>
  <sheetData>
    <row r="2" spans="2:17" s="266" customFormat="1" ht="21" x14ac:dyDescent="0.35">
      <c r="B2" s="266" t="s">
        <v>40</v>
      </c>
      <c r="C2" s="267"/>
      <c r="D2" s="267">
        <f>B4+D4+F4+B23+B41+D41+D23</f>
        <v>74</v>
      </c>
      <c r="E2" s="266" t="s">
        <v>6</v>
      </c>
    </row>
    <row r="4" spans="2:17" x14ac:dyDescent="0.25">
      <c r="B4" s="6">
        <f>COUNTA(B6:B18)</f>
        <v>13</v>
      </c>
      <c r="C4" s="2"/>
      <c r="D4" s="6">
        <f>COUNTA(D6:D18)</f>
        <v>11</v>
      </c>
      <c r="E4" s="2"/>
      <c r="F4" s="6">
        <f>COUNTA(F6:F18)</f>
        <v>10</v>
      </c>
    </row>
    <row r="5" spans="2:17" x14ac:dyDescent="0.25">
      <c r="B5" s="276" t="s">
        <v>7</v>
      </c>
      <c r="C5" s="2"/>
      <c r="D5" s="276" t="s">
        <v>41</v>
      </c>
      <c r="E5" s="2"/>
      <c r="F5" s="276" t="s">
        <v>42</v>
      </c>
      <c r="Q5" s="34"/>
    </row>
    <row r="6" spans="2:17" x14ac:dyDescent="0.25">
      <c r="B6" s="253" t="s">
        <v>13</v>
      </c>
      <c r="C6" s="10"/>
      <c r="D6" s="142" t="s">
        <v>43</v>
      </c>
      <c r="E6" s="10"/>
      <c r="F6" s="142" t="s">
        <v>44</v>
      </c>
    </row>
    <row r="7" spans="2:17" x14ac:dyDescent="0.25">
      <c r="B7" s="253" t="s">
        <v>10</v>
      </c>
      <c r="C7" s="10"/>
      <c r="D7" s="142" t="s">
        <v>45</v>
      </c>
      <c r="E7" s="10"/>
      <c r="F7" s="142" t="s">
        <v>46</v>
      </c>
    </row>
    <row r="8" spans="2:17" x14ac:dyDescent="0.25">
      <c r="B8" s="253" t="s">
        <v>47</v>
      </c>
      <c r="C8" s="10"/>
      <c r="D8" s="142" t="s">
        <v>48</v>
      </c>
      <c r="E8" s="10"/>
      <c r="F8" s="142" t="s">
        <v>49</v>
      </c>
    </row>
    <row r="9" spans="2:17" x14ac:dyDescent="0.25">
      <c r="B9" s="253" t="s">
        <v>20</v>
      </c>
      <c r="C9" s="10"/>
      <c r="D9" s="142" t="s">
        <v>50</v>
      </c>
      <c r="E9" s="10"/>
      <c r="F9" s="142" t="s">
        <v>51</v>
      </c>
    </row>
    <row r="10" spans="2:17" x14ac:dyDescent="0.25">
      <c r="B10" s="253" t="s">
        <v>52</v>
      </c>
      <c r="C10" s="10"/>
      <c r="D10" s="142" t="s">
        <v>17</v>
      </c>
      <c r="E10" s="10"/>
      <c r="F10" s="142" t="s">
        <v>36</v>
      </c>
    </row>
    <row r="11" spans="2:17" x14ac:dyDescent="0.25">
      <c r="B11" s="253" t="s">
        <v>53</v>
      </c>
      <c r="C11" s="10"/>
      <c r="D11" s="142" t="s">
        <v>54</v>
      </c>
      <c r="E11" s="10"/>
      <c r="F11" s="142" t="s">
        <v>55</v>
      </c>
    </row>
    <row r="12" spans="2:17" x14ac:dyDescent="0.25">
      <c r="B12" s="253" t="s">
        <v>56</v>
      </c>
      <c r="C12" s="10"/>
      <c r="D12" s="142" t="s">
        <v>57</v>
      </c>
      <c r="E12" s="10"/>
      <c r="F12" s="142" t="s">
        <v>58</v>
      </c>
    </row>
    <row r="13" spans="2:17" x14ac:dyDescent="0.25">
      <c r="B13" s="253" t="s">
        <v>22</v>
      </c>
      <c r="C13" s="10"/>
      <c r="D13" s="142" t="s">
        <v>59</v>
      </c>
      <c r="E13" s="10"/>
      <c r="F13" s="142" t="s">
        <v>16</v>
      </c>
    </row>
    <row r="14" spans="2:17" x14ac:dyDescent="0.25">
      <c r="B14" s="253" t="s">
        <v>28</v>
      </c>
      <c r="C14" s="10"/>
      <c r="D14" s="142" t="s">
        <v>60</v>
      </c>
      <c r="E14" s="10"/>
      <c r="F14" s="142" t="s">
        <v>25</v>
      </c>
      <c r="Q14" s="34"/>
    </row>
    <row r="15" spans="2:17" x14ac:dyDescent="0.25">
      <c r="B15" s="253" t="s">
        <v>33</v>
      </c>
      <c r="C15" s="10"/>
      <c r="D15" s="142" t="s">
        <v>61</v>
      </c>
      <c r="E15" s="10"/>
      <c r="F15" s="142" t="s">
        <v>62</v>
      </c>
    </row>
    <row r="16" spans="2:17" x14ac:dyDescent="0.25">
      <c r="B16" s="253" t="s">
        <v>39</v>
      </c>
      <c r="C16" s="10"/>
      <c r="D16" s="142" t="s">
        <v>63</v>
      </c>
      <c r="E16" s="10"/>
      <c r="F16" s="32"/>
    </row>
    <row r="17" spans="2:18" x14ac:dyDescent="0.25">
      <c r="B17" s="253" t="s">
        <v>64</v>
      </c>
      <c r="C17" s="10"/>
      <c r="D17" s="89"/>
      <c r="E17" s="10"/>
      <c r="F17" s="32"/>
    </row>
    <row r="18" spans="2:18" x14ac:dyDescent="0.25">
      <c r="B18" s="253" t="s">
        <v>65</v>
      </c>
      <c r="C18" s="10"/>
      <c r="D18" s="226"/>
      <c r="E18" s="10"/>
      <c r="F18" s="32"/>
    </row>
    <row r="19" spans="2:18" x14ac:dyDescent="0.25">
      <c r="B19" s="276" t="str">
        <f>B4&amp;" lag - Dobbel serie"</f>
        <v>13 lag - Dobbel serie</v>
      </c>
      <c r="C19" s="2"/>
      <c r="D19" s="307" t="str">
        <f>D4&amp;" lag - Dobbel serie"</f>
        <v>11 lag - Dobbel serie</v>
      </c>
      <c r="E19" s="2"/>
      <c r="F19" s="307" t="str">
        <f>F4&amp;" lag - Dobbel serie"</f>
        <v>10 lag - Dobbel serie</v>
      </c>
      <c r="I19" s="78"/>
      <c r="J19" s="78"/>
    </row>
    <row r="20" spans="2:18" x14ac:dyDescent="0.25">
      <c r="B20" s="276" t="str">
        <f>(B4-1)*2&amp;" kamper"</f>
        <v>24 kamper</v>
      </c>
      <c r="C20" s="2"/>
      <c r="D20" s="282" t="str">
        <f>(D4-1)*2&amp;" kamper"</f>
        <v>20 kamper</v>
      </c>
      <c r="E20" s="2"/>
      <c r="F20" s="282" t="str">
        <f>(F4-1)*2&amp;" kamper"</f>
        <v>18 kamper</v>
      </c>
      <c r="I20" s="78"/>
      <c r="J20" s="78"/>
    </row>
    <row r="21" spans="2:18" x14ac:dyDescent="0.25">
      <c r="B21" s="2"/>
      <c r="C21" s="2"/>
      <c r="D21" s="2"/>
      <c r="E21" s="2"/>
      <c r="G21" s="2"/>
      <c r="I21" s="78"/>
      <c r="J21" s="78"/>
    </row>
    <row r="22" spans="2:18" x14ac:dyDescent="0.25">
      <c r="B22" s="2"/>
      <c r="C22" s="2"/>
      <c r="D22" s="2"/>
      <c r="E22" s="2"/>
      <c r="G22" s="2"/>
      <c r="I22" s="78"/>
      <c r="J22" s="78"/>
    </row>
    <row r="23" spans="2:18" x14ac:dyDescent="0.25">
      <c r="B23" s="6">
        <f>COUNTA(B25:B36)</f>
        <v>10</v>
      </c>
      <c r="C23" s="2"/>
      <c r="D23" s="6">
        <f>COUNTA(D25:D35)</f>
        <v>10</v>
      </c>
      <c r="I23" s="78"/>
      <c r="J23" s="78"/>
    </row>
    <row r="24" spans="2:18" x14ac:dyDescent="0.25">
      <c r="B24" s="276" t="s">
        <v>66</v>
      </c>
      <c r="C24" s="2"/>
      <c r="D24" s="276" t="s">
        <v>67</v>
      </c>
      <c r="I24" s="78"/>
      <c r="J24" s="78"/>
    </row>
    <row r="25" spans="2:18" x14ac:dyDescent="0.25">
      <c r="B25" s="142" t="s">
        <v>68</v>
      </c>
      <c r="C25" s="2"/>
      <c r="D25" s="142" t="s">
        <v>38</v>
      </c>
      <c r="I25" s="78"/>
      <c r="J25" s="78"/>
    </row>
    <row r="26" spans="2:18" x14ac:dyDescent="0.25">
      <c r="B26" s="142" t="s">
        <v>69</v>
      </c>
      <c r="C26" s="2"/>
      <c r="D26" s="142" t="s">
        <v>19</v>
      </c>
      <c r="I26" s="78"/>
      <c r="J26" s="78"/>
    </row>
    <row r="27" spans="2:18" x14ac:dyDescent="0.25">
      <c r="B27" s="142" t="s">
        <v>70</v>
      </c>
      <c r="C27" s="2"/>
      <c r="D27" s="142" t="s">
        <v>71</v>
      </c>
    </row>
    <row r="28" spans="2:18" x14ac:dyDescent="0.25">
      <c r="B28" s="142" t="s">
        <v>72</v>
      </c>
      <c r="C28" s="2"/>
      <c r="D28" s="142" t="s">
        <v>23</v>
      </c>
    </row>
    <row r="29" spans="2:18" x14ac:dyDescent="0.25">
      <c r="B29" s="142" t="s">
        <v>73</v>
      </c>
      <c r="C29" s="2"/>
      <c r="D29" s="142" t="s">
        <v>74</v>
      </c>
      <c r="H29" s="34"/>
    </row>
    <row r="30" spans="2:18" x14ac:dyDescent="0.25">
      <c r="B30" s="142" t="s">
        <v>76</v>
      </c>
      <c r="C30" s="2"/>
      <c r="D30" s="142" t="s">
        <v>77</v>
      </c>
      <c r="H30" s="149"/>
    </row>
    <row r="31" spans="2:18" x14ac:dyDescent="0.25">
      <c r="B31" s="142" t="s">
        <v>79</v>
      </c>
      <c r="C31" s="2"/>
      <c r="D31" s="142" t="s">
        <v>34</v>
      </c>
      <c r="P31" s="102"/>
      <c r="R31" s="102"/>
    </row>
    <row r="32" spans="2:18" x14ac:dyDescent="0.25">
      <c r="B32" s="142" t="s">
        <v>80</v>
      </c>
      <c r="C32" s="2"/>
      <c r="D32" s="142" t="s">
        <v>81</v>
      </c>
      <c r="P32" s="102"/>
      <c r="Q32" s="149"/>
      <c r="R32" s="102"/>
    </row>
    <row r="33" spans="2:18" x14ac:dyDescent="0.25">
      <c r="B33" s="142" t="s">
        <v>82</v>
      </c>
      <c r="C33" s="2"/>
      <c r="D33" s="142" t="s">
        <v>130</v>
      </c>
      <c r="P33" s="102"/>
      <c r="Q33" s="149"/>
      <c r="R33" s="102"/>
    </row>
    <row r="34" spans="2:18" x14ac:dyDescent="0.25">
      <c r="B34" s="142" t="s">
        <v>83</v>
      </c>
      <c r="C34" s="2"/>
      <c r="D34" s="90" t="s">
        <v>75</v>
      </c>
      <c r="P34" s="102"/>
      <c r="Q34" s="150"/>
      <c r="R34" s="102"/>
    </row>
    <row r="35" spans="2:18" x14ac:dyDescent="0.25">
      <c r="B35" s="142"/>
      <c r="C35" s="2"/>
      <c r="D35" s="89"/>
      <c r="F35" s="102"/>
      <c r="G35" s="102"/>
      <c r="H35" s="102"/>
      <c r="I35" s="102"/>
      <c r="J35" s="102"/>
      <c r="P35" s="102"/>
      <c r="Q35" s="151"/>
      <c r="R35" s="102"/>
    </row>
    <row r="36" spans="2:18" x14ac:dyDescent="0.25">
      <c r="B36" s="227"/>
      <c r="C36" s="2"/>
      <c r="D36" s="227"/>
      <c r="F36" s="102"/>
      <c r="G36" s="102"/>
      <c r="H36" s="102"/>
      <c r="I36" s="102"/>
      <c r="J36" s="102"/>
      <c r="P36" s="102"/>
      <c r="Q36" s="102"/>
      <c r="R36" s="102"/>
    </row>
    <row r="37" spans="2:18" x14ac:dyDescent="0.25">
      <c r="B37" s="307" t="str">
        <f>B23&amp;" lag - Dobbel serie"</f>
        <v>10 lag - Dobbel serie</v>
      </c>
      <c r="C37" s="2"/>
      <c r="D37" s="307" t="str">
        <f>D23&amp;" lag - Dobbel serie"</f>
        <v>10 lag - Dobbel serie</v>
      </c>
      <c r="F37" s="148"/>
      <c r="G37" s="102"/>
      <c r="H37" s="102"/>
      <c r="I37" s="102"/>
      <c r="J37" s="102"/>
      <c r="P37" s="102"/>
      <c r="Q37" s="102"/>
      <c r="R37" s="102"/>
    </row>
    <row r="38" spans="2:18" x14ac:dyDescent="0.25">
      <c r="B38" s="282" t="str">
        <f>(B23-1)*2&amp;" kamper"</f>
        <v>18 kamper</v>
      </c>
      <c r="C38" s="2"/>
      <c r="D38" s="282" t="str">
        <f>(D23-1)*2&amp;" kamper"</f>
        <v>18 kamper</v>
      </c>
      <c r="F38" s="148"/>
      <c r="G38" s="102"/>
      <c r="H38" s="102"/>
      <c r="I38" s="102"/>
      <c r="J38" s="102"/>
      <c r="P38" s="102"/>
      <c r="Q38" s="102"/>
      <c r="R38" s="102"/>
    </row>
    <row r="39" spans="2:18" x14ac:dyDescent="0.25">
      <c r="B39" s="148"/>
      <c r="C39" s="148"/>
      <c r="D39" s="148"/>
      <c r="F39" s="148"/>
      <c r="G39" s="102"/>
      <c r="H39" s="102"/>
      <c r="I39" s="102"/>
      <c r="J39" s="102"/>
      <c r="P39" s="102"/>
      <c r="Q39" s="102"/>
      <c r="R39" s="102"/>
    </row>
    <row r="40" spans="2:18" x14ac:dyDescent="0.25">
      <c r="B40" s="148"/>
      <c r="C40" s="148"/>
      <c r="D40" s="148"/>
      <c r="E40" s="79"/>
      <c r="F40" s="102"/>
      <c r="G40" s="102"/>
      <c r="H40" s="148"/>
      <c r="I40" s="102"/>
      <c r="J40" s="102"/>
      <c r="P40" s="102"/>
      <c r="Q40" s="102"/>
      <c r="R40" s="102"/>
    </row>
    <row r="41" spans="2:18" x14ac:dyDescent="0.25">
      <c r="B41" s="6">
        <f>COUNTA(B43:B53)</f>
        <v>10</v>
      </c>
      <c r="C41" s="2"/>
      <c r="D41" s="6">
        <f>COUNTA(D43:D53)</f>
        <v>10</v>
      </c>
      <c r="F41" s="148"/>
      <c r="G41" s="102"/>
      <c r="I41" s="102"/>
      <c r="J41" s="102"/>
    </row>
    <row r="42" spans="2:18" x14ac:dyDescent="0.25">
      <c r="B42" s="276" t="s">
        <v>84</v>
      </c>
      <c r="C42" s="2"/>
      <c r="D42" s="276" t="s">
        <v>85</v>
      </c>
      <c r="F42" s="148"/>
      <c r="G42" s="102"/>
      <c r="I42" s="102"/>
      <c r="J42" s="102"/>
    </row>
    <row r="43" spans="2:18" x14ac:dyDescent="0.25">
      <c r="B43" s="142" t="s">
        <v>86</v>
      </c>
      <c r="C43" s="2"/>
      <c r="D43" s="142" t="s">
        <v>87</v>
      </c>
      <c r="F43" s="148"/>
      <c r="G43" s="102"/>
      <c r="I43" s="102"/>
      <c r="J43" s="102"/>
    </row>
    <row r="44" spans="2:18" x14ac:dyDescent="0.25">
      <c r="B44" s="142" t="s">
        <v>29</v>
      </c>
      <c r="C44" s="2"/>
      <c r="D44" s="142" t="s">
        <v>37</v>
      </c>
      <c r="F44" s="102"/>
      <c r="G44" s="102"/>
      <c r="I44" s="102"/>
      <c r="J44" s="102"/>
    </row>
    <row r="45" spans="2:18" x14ac:dyDescent="0.25">
      <c r="B45" s="142" t="s">
        <v>90</v>
      </c>
      <c r="C45" s="2"/>
      <c r="D45" s="142" t="s">
        <v>91</v>
      </c>
      <c r="F45" s="102"/>
      <c r="G45" s="102"/>
      <c r="I45" s="102"/>
      <c r="J45" s="102"/>
    </row>
    <row r="46" spans="2:18" x14ac:dyDescent="0.25">
      <c r="B46" s="142" t="s">
        <v>92</v>
      </c>
      <c r="C46" s="2"/>
      <c r="D46" s="142" t="s">
        <v>24</v>
      </c>
      <c r="F46" s="102"/>
      <c r="G46" s="102"/>
      <c r="I46" s="102"/>
      <c r="J46" s="102"/>
    </row>
    <row r="47" spans="2:18" x14ac:dyDescent="0.25">
      <c r="B47" s="142" t="s">
        <v>28</v>
      </c>
      <c r="C47" s="2"/>
      <c r="D47" s="142" t="s">
        <v>93</v>
      </c>
      <c r="F47" s="102"/>
      <c r="G47" s="102"/>
      <c r="I47" s="102"/>
      <c r="J47" s="102"/>
    </row>
    <row r="48" spans="2:18" x14ac:dyDescent="0.25">
      <c r="B48" s="142" t="s">
        <v>94</v>
      </c>
      <c r="C48" s="2"/>
      <c r="D48" s="142" t="s">
        <v>95</v>
      </c>
    </row>
    <row r="49" spans="2:4" x14ac:dyDescent="0.25">
      <c r="B49" s="142" t="s">
        <v>96</v>
      </c>
      <c r="C49" s="2"/>
      <c r="D49" s="142" t="s">
        <v>97</v>
      </c>
    </row>
    <row r="50" spans="2:4" x14ac:dyDescent="0.25">
      <c r="B50" s="142" t="s">
        <v>98</v>
      </c>
      <c r="C50" s="2"/>
      <c r="D50" s="142" t="s">
        <v>99</v>
      </c>
    </row>
    <row r="51" spans="2:4" x14ac:dyDescent="0.25">
      <c r="B51" s="142" t="s">
        <v>71</v>
      </c>
      <c r="C51" s="2"/>
      <c r="D51" s="142" t="s">
        <v>100</v>
      </c>
    </row>
    <row r="52" spans="2:4" x14ac:dyDescent="0.25">
      <c r="B52" s="142" t="s">
        <v>101</v>
      </c>
      <c r="C52" s="2"/>
      <c r="D52" s="142" t="s">
        <v>17</v>
      </c>
    </row>
    <row r="53" spans="2:4" x14ac:dyDescent="0.25">
      <c r="B53" s="228"/>
      <c r="C53" s="2"/>
      <c r="D53" s="142"/>
    </row>
    <row r="54" spans="2:4" x14ac:dyDescent="0.25">
      <c r="B54" s="142"/>
      <c r="C54" s="2"/>
      <c r="D54" s="142"/>
    </row>
    <row r="55" spans="2:4" x14ac:dyDescent="0.25">
      <c r="B55" s="307" t="str">
        <f>B41&amp;" lag - Dobbel serie"</f>
        <v>10 lag - Dobbel serie</v>
      </c>
      <c r="C55" s="2"/>
      <c r="D55" s="307" t="str">
        <f>D41&amp;" lag - Dobbel serie"</f>
        <v>10 lag - Dobbel serie</v>
      </c>
    </row>
    <row r="56" spans="2:4" x14ac:dyDescent="0.25">
      <c r="B56" s="282" t="s">
        <v>494</v>
      </c>
      <c r="C56" s="2"/>
      <c r="D56" s="282" t="str">
        <f>(D41-1)*2&amp;" kamper"</f>
        <v>18 kamper</v>
      </c>
    </row>
    <row r="57" spans="2:4" x14ac:dyDescent="0.25">
      <c r="B57" s="81"/>
      <c r="C57" s="80"/>
    </row>
    <row r="58" spans="2:4" x14ac:dyDescent="0.25">
      <c r="C58" s="2"/>
    </row>
  </sheetData>
  <sortState xmlns:xlrd2="http://schemas.microsoft.com/office/spreadsheetml/2017/richdata2" ref="B43:B54">
    <sortCondition ref="B43"/>
  </sortState>
  <phoneticPr fontId="8" type="noConversion"/>
  <pageMargins left="0.7" right="0.7" top="0.75" bottom="0.75" header="0.3" footer="0.3"/>
  <pageSetup paperSize="9" scale="23" orientation="portrait" r:id="rId1"/>
  <headerFooter>
    <oddHeader>&amp;LSenior Kvinner&amp;CPuljeoppsett Sesongen 2016/2017_x000D_Høringsforslag - frist 22.mai for innspill&amp;RNHF Region Vest</oddHeader>
    <oddFooter>&amp;L13.mai 2016&amp;R&amp;P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79"/>
  <sheetViews>
    <sheetView zoomScale="80" zoomScaleNormal="80" workbookViewId="0">
      <selection activeCell="D123" sqref="D123"/>
    </sheetView>
  </sheetViews>
  <sheetFormatPr baseColWidth="10" defaultColWidth="11.42578125" defaultRowHeight="15" x14ac:dyDescent="0.25"/>
  <cols>
    <col min="1" max="1" width="26.42578125" style="25" bestFit="1" customWidth="1"/>
    <col min="2" max="2" width="8.85546875" style="25" customWidth="1"/>
    <col min="3" max="3" width="35.85546875" style="25" bestFit="1" customWidth="1"/>
    <col min="4" max="4" width="18.42578125" style="25" customWidth="1"/>
    <col min="5" max="5" width="36" style="25" bestFit="1" customWidth="1"/>
    <col min="6" max="6" width="23.140625" style="25" bestFit="1" customWidth="1"/>
    <col min="7" max="7" width="26.42578125" style="25" bestFit="1" customWidth="1"/>
    <col min="8" max="9" width="20.7109375" style="25" bestFit="1" customWidth="1"/>
    <col min="10" max="10" width="21.5703125" style="25" bestFit="1" customWidth="1"/>
    <col min="11" max="11" width="18.42578125" style="25" bestFit="1" customWidth="1"/>
    <col min="12" max="12" width="23.42578125" style="25" customWidth="1"/>
    <col min="13" max="13" width="3.7109375" style="25" customWidth="1"/>
    <col min="14" max="14" width="21.85546875" style="25" customWidth="1"/>
    <col min="15" max="15" width="3.28515625" style="25" bestFit="1" customWidth="1"/>
    <col min="16" max="16" width="26" style="25" bestFit="1" customWidth="1"/>
    <col min="17" max="17" width="3.5703125" style="25" customWidth="1"/>
    <col min="18" max="18" width="17.7109375" style="25" bestFit="1" customWidth="1"/>
    <col min="19" max="19" width="28.42578125" style="25" customWidth="1"/>
    <col min="20" max="20" width="20.5703125" style="25" bestFit="1" customWidth="1"/>
    <col min="21" max="21" width="11.42578125" style="25"/>
    <col min="22" max="22" width="19.42578125" style="25" bestFit="1" customWidth="1"/>
    <col min="23" max="23" width="11.42578125" style="25"/>
    <col min="24" max="24" width="12.42578125" style="25" bestFit="1" customWidth="1"/>
    <col min="25" max="25" width="11.42578125" style="25"/>
    <col min="26" max="26" width="21.42578125" style="25" bestFit="1" customWidth="1"/>
    <col min="27" max="27" width="11.42578125" style="25"/>
    <col min="28" max="28" width="18.7109375" style="25" bestFit="1" customWidth="1"/>
    <col min="29" max="29" width="11.42578125" style="25"/>
    <col min="30" max="30" width="18.7109375" style="25" bestFit="1" customWidth="1"/>
    <col min="31" max="16384" width="11.42578125" style="25"/>
  </cols>
  <sheetData>
    <row r="1" spans="1:30" s="266" customFormat="1" ht="21" x14ac:dyDescent="0.35">
      <c r="A1" s="266" t="s">
        <v>348</v>
      </c>
      <c r="C1" s="267"/>
      <c r="D1" s="266">
        <f>SUM(A3:N3)</f>
        <v>45</v>
      </c>
      <c r="E1" s="266" t="s">
        <v>103</v>
      </c>
    </row>
    <row r="2" spans="1:30" s="26" customFormat="1" x14ac:dyDescent="0.25">
      <c r="A2" s="54"/>
      <c r="B2" s="48"/>
      <c r="C2" s="48"/>
      <c r="D2" s="48"/>
      <c r="E2" s="48"/>
      <c r="F2" s="25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0" x14ac:dyDescent="0.25">
      <c r="A3" s="41">
        <f>COUNTA(A5:A33)</f>
        <v>29</v>
      </c>
      <c r="B3" s="13"/>
      <c r="C3" s="13"/>
      <c r="D3" s="13"/>
      <c r="E3" s="41">
        <f>COUNTA(E5:E20)</f>
        <v>16</v>
      </c>
      <c r="F3" s="13"/>
      <c r="H3" s="13"/>
      <c r="K3" s="13"/>
      <c r="L3" s="13"/>
      <c r="M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x14ac:dyDescent="0.25">
      <c r="A4" s="276" t="s">
        <v>349</v>
      </c>
      <c r="B4" s="13"/>
      <c r="C4" s="13"/>
      <c r="D4" s="13"/>
      <c r="E4" s="276" t="s">
        <v>350</v>
      </c>
      <c r="F4" s="13"/>
      <c r="H4" s="13"/>
      <c r="K4" s="13"/>
      <c r="L4" s="13"/>
      <c r="M4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x14ac:dyDescent="0.25">
      <c r="A5" s="169" t="s">
        <v>351</v>
      </c>
      <c r="B5" s="13"/>
      <c r="C5" s="13"/>
      <c r="D5" s="13"/>
      <c r="E5" s="179" t="s">
        <v>114</v>
      </c>
      <c r="F5" s="13"/>
      <c r="H5" s="13"/>
      <c r="K5" s="13"/>
      <c r="L5" s="13"/>
      <c r="M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x14ac:dyDescent="0.25">
      <c r="A6" s="170" t="s">
        <v>19</v>
      </c>
      <c r="B6" s="13"/>
      <c r="C6" s="13"/>
      <c r="E6" s="179" t="s">
        <v>353</v>
      </c>
      <c r="F6" s="13"/>
      <c r="H6" s="13"/>
      <c r="K6" s="13"/>
      <c r="L6" s="13"/>
      <c r="M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5">
      <c r="A7" s="170" t="s">
        <v>181</v>
      </c>
      <c r="B7" s="13"/>
      <c r="E7" s="179" t="s">
        <v>16</v>
      </c>
      <c r="F7" s="13"/>
      <c r="H7" s="13"/>
      <c r="K7" s="13"/>
      <c r="L7" s="13"/>
      <c r="M7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5">
      <c r="A8" s="170" t="s">
        <v>52</v>
      </c>
      <c r="B8" s="13"/>
      <c r="E8" s="179" t="s">
        <v>355</v>
      </c>
      <c r="F8" s="13"/>
      <c r="H8" s="13"/>
      <c r="K8" s="13"/>
      <c r="L8" s="13"/>
      <c r="M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x14ac:dyDescent="0.25">
      <c r="A9" s="170" t="s">
        <v>43</v>
      </c>
      <c r="B9" s="13"/>
      <c r="E9" s="179" t="s">
        <v>62</v>
      </c>
      <c r="F9" s="13"/>
      <c r="H9" s="13"/>
      <c r="K9" s="13"/>
      <c r="L9" s="13"/>
      <c r="M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x14ac:dyDescent="0.25">
      <c r="A10" s="170" t="s">
        <v>97</v>
      </c>
      <c r="B10" s="13"/>
      <c r="E10" s="179" t="s">
        <v>228</v>
      </c>
      <c r="F10" s="13"/>
      <c r="H10" s="13"/>
      <c r="K10" s="13"/>
      <c r="L10" s="13"/>
      <c r="M1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x14ac:dyDescent="0.25">
      <c r="A11" s="170" t="s">
        <v>109</v>
      </c>
      <c r="B11" s="13"/>
      <c r="E11" s="179" t="s">
        <v>125</v>
      </c>
      <c r="F11" s="13"/>
      <c r="H11" s="13"/>
      <c r="K11" s="13"/>
      <c r="L11" s="13"/>
      <c r="M1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5">
      <c r="A12" s="170" t="s">
        <v>245</v>
      </c>
      <c r="B12" s="13"/>
      <c r="E12" s="180" t="s">
        <v>128</v>
      </c>
      <c r="F12" s="13"/>
      <c r="H12" s="13"/>
      <c r="K12" s="13"/>
      <c r="L12" s="13"/>
      <c r="M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5">
      <c r="A13" s="170" t="s">
        <v>127</v>
      </c>
      <c r="B13" s="13"/>
      <c r="E13" s="181" t="s">
        <v>226</v>
      </c>
      <c r="F13" s="13"/>
      <c r="H13" s="13"/>
      <c r="K13" s="13"/>
      <c r="L13" s="13"/>
      <c r="M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5">
      <c r="A14" s="170" t="s">
        <v>268</v>
      </c>
      <c r="B14" s="13"/>
      <c r="E14" s="181" t="s">
        <v>12</v>
      </c>
      <c r="F14" s="13"/>
      <c r="H14" s="13"/>
      <c r="K14" s="13"/>
      <c r="L14" s="13"/>
      <c r="M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5">
      <c r="A15" s="170" t="s">
        <v>200</v>
      </c>
      <c r="B15" s="13"/>
      <c r="E15" s="181" t="s">
        <v>47</v>
      </c>
      <c r="F15" s="13"/>
      <c r="H15" s="13"/>
      <c r="K15" s="13"/>
      <c r="L15" s="13"/>
      <c r="M15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5">
      <c r="A16" s="170" t="s">
        <v>45</v>
      </c>
      <c r="B16" s="55"/>
      <c r="C16" s="55"/>
      <c r="E16" s="181" t="s">
        <v>158</v>
      </c>
      <c r="F16" s="13"/>
      <c r="H16" s="13"/>
      <c r="K16" s="13"/>
      <c r="L16" s="13"/>
      <c r="M1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5">
      <c r="A17" s="170" t="s">
        <v>360</v>
      </c>
      <c r="B17" s="55"/>
      <c r="E17" s="180" t="s">
        <v>55</v>
      </c>
      <c r="F17" s="13"/>
      <c r="H17" s="13"/>
      <c r="K17" s="13"/>
      <c r="L17" s="13"/>
      <c r="M17"/>
      <c r="N17" s="13"/>
      <c r="O17" s="13"/>
      <c r="P17" s="13"/>
      <c r="Q17" s="13"/>
      <c r="R17" s="3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5">
      <c r="A18" s="170" t="s">
        <v>159</v>
      </c>
      <c r="B18" s="55"/>
      <c r="D18" s="13"/>
      <c r="E18" s="181" t="s">
        <v>361</v>
      </c>
      <c r="F18" s="13"/>
      <c r="H18" s="13"/>
      <c r="K18" s="13"/>
      <c r="L18" s="13"/>
      <c r="M1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5">
      <c r="A19" s="169" t="s">
        <v>135</v>
      </c>
      <c r="B19" s="55"/>
      <c r="D19" s="13"/>
      <c r="E19" s="181" t="s">
        <v>165</v>
      </c>
      <c r="F19" s="13"/>
      <c r="H19" s="13"/>
      <c r="K19" s="13"/>
      <c r="L19" s="13"/>
      <c r="M1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5">
      <c r="A20" s="170" t="s">
        <v>352</v>
      </c>
      <c r="B20" s="55"/>
      <c r="D20" s="13"/>
      <c r="E20" s="181" t="s">
        <v>362</v>
      </c>
      <c r="F20" s="13"/>
      <c r="H20" s="13"/>
      <c r="K20" s="13"/>
      <c r="L20" s="13"/>
      <c r="M20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5">
      <c r="A21" s="170" t="s">
        <v>354</v>
      </c>
      <c r="B21" s="55"/>
      <c r="D21" s="13"/>
      <c r="E21" s="311" t="s">
        <v>363</v>
      </c>
      <c r="F21" s="13"/>
      <c r="H21" s="13"/>
      <c r="K21" s="13"/>
      <c r="L21" s="56"/>
      <c r="M2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25">
      <c r="A22" s="170" t="s">
        <v>100</v>
      </c>
      <c r="B22" s="55"/>
      <c r="C22" s="55"/>
      <c r="D22" s="13"/>
      <c r="E22" s="295" t="s">
        <v>168</v>
      </c>
      <c r="F22" s="13"/>
      <c r="H22" s="13"/>
      <c r="K22" s="13"/>
      <c r="L22" s="13"/>
      <c r="M22"/>
      <c r="N22" s="13"/>
      <c r="O22" s="13"/>
      <c r="P22" s="13"/>
      <c r="Q22" s="13"/>
      <c r="R22" s="34"/>
      <c r="S22" s="34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25">
      <c r="A23" s="170" t="s">
        <v>21</v>
      </c>
      <c r="B23" s="55"/>
      <c r="C23" s="55"/>
      <c r="D23" s="55"/>
      <c r="F23" s="178"/>
      <c r="G23" s="13"/>
      <c r="H23" s="13"/>
      <c r="K23" s="13"/>
      <c r="L23" s="13"/>
      <c r="M23"/>
      <c r="N23" s="13"/>
      <c r="O23" s="13"/>
      <c r="P23" s="13"/>
      <c r="Q23" s="13"/>
      <c r="R23" s="3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25">
      <c r="A24" s="170" t="s">
        <v>356</v>
      </c>
      <c r="B24" s="57"/>
      <c r="C24" s="57"/>
      <c r="D24" s="55"/>
      <c r="F24" s="13"/>
      <c r="G24" s="13"/>
      <c r="H24" s="13"/>
      <c r="I24" s="13"/>
      <c r="J24" s="13"/>
      <c r="K24" s="69"/>
      <c r="L24" s="13"/>
      <c r="M24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25">
      <c r="A25" s="170" t="s">
        <v>48</v>
      </c>
      <c r="B25" s="57"/>
      <c r="C25" s="57"/>
      <c r="D25" s="55"/>
      <c r="F25" s="13"/>
      <c r="G25" s="13"/>
      <c r="H25" s="13"/>
      <c r="I25" s="13"/>
      <c r="J25" s="13"/>
      <c r="K25" s="69"/>
      <c r="L25" s="293"/>
      <c r="M25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5">
      <c r="A26" s="170" t="s">
        <v>357</v>
      </c>
      <c r="B26" s="13"/>
      <c r="C26" s="13"/>
      <c r="D26" s="5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25">
      <c r="A27" s="170" t="s">
        <v>358</v>
      </c>
      <c r="B27" s="13"/>
      <c r="C27" s="13"/>
      <c r="D27" s="55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25">
      <c r="A28" s="170" t="s">
        <v>359</v>
      </c>
      <c r="B28" s="13"/>
      <c r="C28" s="13"/>
      <c r="D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25">
      <c r="A29" s="170" t="s">
        <v>59</v>
      </c>
      <c r="B29" s="13"/>
      <c r="C29" s="13"/>
      <c r="D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25">
      <c r="A30" s="170" t="s">
        <v>325</v>
      </c>
      <c r="B30" s="13"/>
      <c r="C30" s="13"/>
      <c r="D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25">
      <c r="A31" s="170" t="s">
        <v>17</v>
      </c>
      <c r="B31" s="13"/>
      <c r="C31" s="13"/>
      <c r="D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25">
      <c r="A32" s="170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5">
      <c r="A33" s="170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5">
      <c r="A35" s="276" t="str">
        <f>A3&amp;" lag - aktivitetsserie"</f>
        <v>29 lag - aktivitetsserie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5">
      <c r="A36" s="276" t="s">
        <v>168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s="266" customFormat="1" ht="21" x14ac:dyDescent="0.35">
      <c r="A39" s="266" t="s">
        <v>364</v>
      </c>
      <c r="C39" s="267">
        <f>SUM(A41:N41)</f>
        <v>58</v>
      </c>
      <c r="D39" s="266" t="s">
        <v>103</v>
      </c>
    </row>
    <row r="40" spans="1:30" s="26" customFormat="1" x14ac:dyDescent="0.25">
      <c r="A40" s="54"/>
      <c r="B40" s="48"/>
      <c r="C40" s="25"/>
      <c r="D40" s="48"/>
      <c r="E40" s="48"/>
      <c r="F40" s="48"/>
      <c r="G40" s="48"/>
      <c r="H4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</row>
    <row r="41" spans="1:30" x14ac:dyDescent="0.25">
      <c r="A41" s="41">
        <f>COUNTA(A43:A70)</f>
        <v>24</v>
      </c>
      <c r="B41" s="13"/>
      <c r="C41" s="41">
        <f>COUNTA(C43:C60)</f>
        <v>16</v>
      </c>
      <c r="D41" s="13"/>
      <c r="F41" s="41">
        <f>COUNTA(F43:F60)</f>
        <v>18</v>
      </c>
      <c r="G41" s="13"/>
      <c r="I41" s="13"/>
      <c r="J41" s="13"/>
      <c r="K41" s="13"/>
      <c r="L41" s="13"/>
      <c r="M41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19.5" customHeight="1" x14ac:dyDescent="0.25">
      <c r="A42" s="276" t="s">
        <v>365</v>
      </c>
      <c r="B42" s="13"/>
      <c r="C42" s="285" t="s">
        <v>366</v>
      </c>
      <c r="D42" s="13"/>
      <c r="F42" s="276" t="s">
        <v>367</v>
      </c>
      <c r="G42" s="13"/>
      <c r="I42" s="13"/>
      <c r="J42" s="13"/>
      <c r="K42" s="13"/>
      <c r="L42" s="13"/>
      <c r="M42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5">
      <c r="A43" s="169" t="s">
        <v>53</v>
      </c>
      <c r="B43" s="13"/>
      <c r="C43" s="169" t="s">
        <v>129</v>
      </c>
      <c r="D43" s="13"/>
      <c r="F43" s="180" t="s">
        <v>368</v>
      </c>
      <c r="G43" s="13"/>
      <c r="I43" s="13"/>
      <c r="J43" s="13"/>
      <c r="K43" s="13"/>
      <c r="L43" s="13"/>
      <c r="M4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25">
      <c r="A44" s="170" t="s">
        <v>19</v>
      </c>
      <c r="B44" s="13"/>
      <c r="C44" s="170" t="s">
        <v>232</v>
      </c>
      <c r="D44" s="13"/>
      <c r="F44" s="181" t="s">
        <v>62</v>
      </c>
      <c r="G44" s="13"/>
      <c r="I44" s="13"/>
      <c r="J44" s="13"/>
      <c r="K44" s="13"/>
      <c r="L44" s="13"/>
      <c r="M44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x14ac:dyDescent="0.25">
      <c r="A45" s="170" t="s">
        <v>187</v>
      </c>
      <c r="B45" s="13"/>
      <c r="C45" s="170" t="s">
        <v>87</v>
      </c>
      <c r="D45" s="13"/>
      <c r="F45" s="181" t="s">
        <v>228</v>
      </c>
      <c r="G45" s="13"/>
      <c r="I45" s="13"/>
      <c r="J45" s="13"/>
      <c r="K45" s="13"/>
      <c r="L45" s="13"/>
      <c r="M45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x14ac:dyDescent="0.25">
      <c r="A46" s="170" t="s">
        <v>23</v>
      </c>
      <c r="B46" s="13"/>
      <c r="C46" s="170" t="s">
        <v>11</v>
      </c>
      <c r="D46" s="13"/>
      <c r="F46" s="181" t="s">
        <v>369</v>
      </c>
      <c r="G46" s="13"/>
      <c r="I46" s="13"/>
      <c r="J46" s="13"/>
      <c r="K46" s="13"/>
      <c r="L46" s="13"/>
      <c r="M46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x14ac:dyDescent="0.25">
      <c r="A47" s="170" t="s">
        <v>154</v>
      </c>
      <c r="B47" s="13"/>
      <c r="C47" s="170" t="s">
        <v>69</v>
      </c>
      <c r="D47" s="13"/>
      <c r="F47" s="180" t="s">
        <v>13</v>
      </c>
      <c r="G47" s="13"/>
      <c r="I47" s="13"/>
      <c r="J47" s="13"/>
      <c r="K47" s="13"/>
      <c r="L47" s="13"/>
      <c r="M47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18" customHeight="1" x14ac:dyDescent="0.25">
      <c r="A48" s="170" t="s">
        <v>52</v>
      </c>
      <c r="B48" s="13"/>
      <c r="C48" s="170" t="s">
        <v>28</v>
      </c>
      <c r="D48" s="13"/>
      <c r="F48" s="181" t="s">
        <v>44</v>
      </c>
      <c r="G48" s="13"/>
      <c r="I48" s="13"/>
      <c r="J48" s="13"/>
      <c r="K48" s="13"/>
      <c r="L48" s="13"/>
      <c r="M48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x14ac:dyDescent="0.25">
      <c r="A49" s="170" t="s">
        <v>268</v>
      </c>
      <c r="B49" s="13"/>
      <c r="C49" s="170" t="s">
        <v>100</v>
      </c>
      <c r="D49" s="13"/>
      <c r="F49" s="181" t="s">
        <v>186</v>
      </c>
      <c r="G49" s="13"/>
      <c r="I49" s="13"/>
      <c r="J49" s="13"/>
      <c r="K49" s="13"/>
      <c r="L49" s="13"/>
      <c r="M49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5">
      <c r="A50" s="170" t="s">
        <v>200</v>
      </c>
      <c r="B50" s="13"/>
      <c r="C50" s="170" t="s">
        <v>21</v>
      </c>
      <c r="D50" s="13"/>
      <c r="F50" s="181" t="s">
        <v>189</v>
      </c>
      <c r="G50" s="13"/>
      <c r="I50" s="13"/>
      <c r="J50" s="13"/>
      <c r="K50" s="13"/>
      <c r="L50" s="13"/>
      <c r="M50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5">
      <c r="A51" s="170" t="s">
        <v>194</v>
      </c>
      <c r="B51" s="13"/>
      <c r="C51" s="170" t="s">
        <v>80</v>
      </c>
      <c r="D51" s="13"/>
      <c r="F51" s="181" t="s">
        <v>12</v>
      </c>
      <c r="G51" s="13"/>
      <c r="I51" s="13"/>
      <c r="J51" s="13"/>
      <c r="K51" s="13"/>
      <c r="L51" s="13"/>
      <c r="M51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5">
      <c r="A52" s="170" t="s">
        <v>64</v>
      </c>
      <c r="B52" s="13"/>
      <c r="C52" s="170" t="s">
        <v>371</v>
      </c>
      <c r="D52" s="13"/>
      <c r="F52" s="181" t="s">
        <v>203</v>
      </c>
      <c r="G52" s="13"/>
      <c r="I52" s="13"/>
      <c r="J52" s="13"/>
      <c r="K52" s="13"/>
      <c r="L52" s="13"/>
      <c r="M5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5">
      <c r="A53" s="170" t="s">
        <v>130</v>
      </c>
      <c r="B53" s="13"/>
      <c r="C53" s="170" t="s">
        <v>60</v>
      </c>
      <c r="D53" s="13"/>
      <c r="F53" s="181" t="s">
        <v>196</v>
      </c>
      <c r="G53" s="13"/>
      <c r="I53" s="13"/>
      <c r="J53" s="13"/>
      <c r="K53" s="13"/>
      <c r="L53" s="13"/>
      <c r="M5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5">
      <c r="A54" s="170" t="s">
        <v>74</v>
      </c>
      <c r="B54" s="55"/>
      <c r="C54" s="170" t="s">
        <v>188</v>
      </c>
      <c r="D54" s="13"/>
      <c r="F54" s="181" t="s">
        <v>46</v>
      </c>
      <c r="G54" s="13"/>
      <c r="I54" s="13"/>
      <c r="J54" s="13"/>
      <c r="K54" s="13"/>
      <c r="L54" s="13"/>
      <c r="M54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x14ac:dyDescent="0.25">
      <c r="A55" s="170" t="s">
        <v>101</v>
      </c>
      <c r="B55" s="55"/>
      <c r="C55" s="170" t="s">
        <v>213</v>
      </c>
      <c r="D55" s="13"/>
      <c r="F55" s="181" t="s">
        <v>230</v>
      </c>
      <c r="G55" s="13"/>
      <c r="I55" s="13"/>
      <c r="J55" s="13"/>
      <c r="K55" s="13"/>
      <c r="L55" s="13"/>
      <c r="M55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x14ac:dyDescent="0.25">
      <c r="A56" s="170" t="s">
        <v>98</v>
      </c>
      <c r="B56" s="55"/>
      <c r="C56" s="170" t="s">
        <v>65</v>
      </c>
      <c r="D56" s="13"/>
      <c r="F56" s="180" t="s">
        <v>55</v>
      </c>
      <c r="G56" s="13"/>
      <c r="I56" s="13"/>
      <c r="J56" s="13"/>
      <c r="K56" s="13"/>
      <c r="L56" s="13"/>
      <c r="M56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x14ac:dyDescent="0.25">
      <c r="A57" s="170" t="s">
        <v>234</v>
      </c>
      <c r="B57" s="55"/>
      <c r="C57" s="172" t="s">
        <v>372</v>
      </c>
      <c r="D57" s="13"/>
      <c r="F57" s="181" t="s">
        <v>36</v>
      </c>
      <c r="G57" s="13"/>
      <c r="I57" s="13"/>
      <c r="J57" s="13"/>
      <c r="K57" s="13"/>
      <c r="L57" s="13"/>
      <c r="M57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x14ac:dyDescent="0.25">
      <c r="A58" s="170" t="s">
        <v>59</v>
      </c>
      <c r="B58" s="55"/>
      <c r="C58" s="172" t="s">
        <v>373</v>
      </c>
      <c r="D58" s="13"/>
      <c r="F58" s="181" t="s">
        <v>204</v>
      </c>
      <c r="G58" s="13"/>
      <c r="I58" s="13"/>
      <c r="J58" s="13"/>
      <c r="K58" s="13"/>
      <c r="L58" s="13"/>
      <c r="M58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x14ac:dyDescent="0.25">
      <c r="A59" s="170" t="s">
        <v>370</v>
      </c>
      <c r="B59" s="55"/>
      <c r="C59" s="142"/>
      <c r="D59" s="131"/>
      <c r="F59" s="181" t="s">
        <v>51</v>
      </c>
      <c r="G59" s="13"/>
      <c r="I59" s="56"/>
      <c r="J59" s="13"/>
      <c r="K59" s="13"/>
      <c r="L59" s="13"/>
      <c r="M59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x14ac:dyDescent="0.25">
      <c r="A60" s="170" t="s">
        <v>175</v>
      </c>
      <c r="B60" s="55"/>
      <c r="C60" s="173"/>
      <c r="D60" s="131"/>
      <c r="F60" s="181" t="s">
        <v>35</v>
      </c>
      <c r="G60" s="13"/>
      <c r="I60" s="13"/>
      <c r="J60" s="13"/>
      <c r="K60" s="13"/>
      <c r="L60" s="13"/>
      <c r="M60"/>
      <c r="N60" s="13"/>
      <c r="O60" s="13"/>
      <c r="P60" s="13"/>
      <c r="Q60" s="13"/>
      <c r="R60" s="34"/>
      <c r="S60" s="34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x14ac:dyDescent="0.25">
      <c r="A61" s="170" t="s">
        <v>39</v>
      </c>
      <c r="B61" s="55"/>
      <c r="C61" s="318" t="str">
        <f>C41&amp;" lag - aktivitetsserie"</f>
        <v>16 lag - aktivitetsserie</v>
      </c>
      <c r="D61" s="131"/>
      <c r="F61" s="281" t="s">
        <v>374</v>
      </c>
      <c r="G61" s="13"/>
      <c r="I61" s="13"/>
      <c r="J61" s="13"/>
      <c r="K61" s="13"/>
      <c r="L61" s="13"/>
      <c r="M61"/>
      <c r="N61" s="13"/>
      <c r="O61" s="13"/>
      <c r="P61" s="13"/>
      <c r="Q61" s="13"/>
      <c r="R61" s="34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x14ac:dyDescent="0.25">
      <c r="A62" s="170" t="s">
        <v>48</v>
      </c>
      <c r="B62" s="55"/>
      <c r="C62" s="319" t="s">
        <v>208</v>
      </c>
      <c r="D62" s="131"/>
      <c r="F62" s="283" t="s">
        <v>207</v>
      </c>
      <c r="G62" s="13"/>
      <c r="I62" s="13"/>
      <c r="J62" s="13"/>
      <c r="K62" s="135"/>
      <c r="L62" s="13"/>
      <c r="M62"/>
      <c r="N62" s="13"/>
      <c r="O62" s="13"/>
      <c r="P62" s="13"/>
      <c r="Q62" s="13"/>
      <c r="R62" s="34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x14ac:dyDescent="0.25">
      <c r="A63" s="170" t="s">
        <v>30</v>
      </c>
      <c r="B63" s="55"/>
      <c r="C63" s="55"/>
      <c r="D63" s="131"/>
      <c r="E63"/>
      <c r="F63" s="13"/>
      <c r="G63" s="13"/>
      <c r="I63" s="13"/>
      <c r="J63" s="13"/>
      <c r="K63" s="135"/>
      <c r="L63" s="13"/>
      <c r="M63"/>
      <c r="N63" s="13"/>
      <c r="O63" s="13"/>
      <c r="P63" s="13"/>
      <c r="Q63" s="13"/>
      <c r="R63" s="34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x14ac:dyDescent="0.25">
      <c r="A64" s="170" t="s">
        <v>61</v>
      </c>
      <c r="B64" s="55"/>
      <c r="C64" s="55"/>
      <c r="D64" s="131"/>
      <c r="E64"/>
      <c r="F64" s="13"/>
      <c r="G64" s="13"/>
      <c r="H64" s="13"/>
      <c r="I64" s="13"/>
      <c r="J64" s="13"/>
      <c r="K64" s="135"/>
      <c r="L64" s="13"/>
      <c r="M64"/>
      <c r="N64" s="13"/>
      <c r="O64" s="13"/>
      <c r="P64" s="13"/>
      <c r="Q64" s="13"/>
      <c r="R64" s="34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x14ac:dyDescent="0.25">
      <c r="A65" s="170" t="s">
        <v>38</v>
      </c>
      <c r="B65" s="55"/>
      <c r="C65" s="55"/>
      <c r="D65" s="131"/>
      <c r="E65"/>
      <c r="F65" s="13"/>
      <c r="G65" s="13"/>
      <c r="H65"/>
      <c r="I65" s="13"/>
      <c r="J65" s="13"/>
      <c r="K65" s="135"/>
      <c r="L65" s="13"/>
      <c r="M65"/>
      <c r="N65" s="13"/>
      <c r="O65" s="13"/>
      <c r="P65" s="13"/>
      <c r="Q65" s="13"/>
      <c r="R65" s="34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x14ac:dyDescent="0.25">
      <c r="A66" s="170" t="s">
        <v>151</v>
      </c>
      <c r="B66" s="55"/>
      <c r="C66" s="55"/>
      <c r="D66" s="131"/>
      <c r="E66"/>
      <c r="F66" s="13"/>
      <c r="G66" s="13"/>
      <c r="H66"/>
      <c r="I66" s="13"/>
      <c r="J66" s="13"/>
      <c r="K66" s="135"/>
      <c r="L66" s="13"/>
      <c r="M66"/>
      <c r="N66" s="13"/>
      <c r="O66" s="13"/>
      <c r="P66" s="13"/>
      <c r="Q66" s="13"/>
      <c r="R66" s="34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x14ac:dyDescent="0.25">
      <c r="A67" s="42"/>
      <c r="B67" s="55"/>
      <c r="C67" s="55"/>
      <c r="D67" s="131"/>
      <c r="E67" s="13"/>
      <c r="F67" s="13"/>
      <c r="G67" s="13"/>
      <c r="H67"/>
      <c r="I67" s="13"/>
      <c r="J67" s="13"/>
      <c r="K67" s="135"/>
      <c r="L67" s="13"/>
      <c r="M67"/>
      <c r="N67" s="13"/>
      <c r="O67" s="13"/>
      <c r="P67" s="13"/>
      <c r="Q67" s="13"/>
      <c r="R67" s="34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x14ac:dyDescent="0.25">
      <c r="A68" s="42"/>
      <c r="B68" s="55"/>
      <c r="C68" s="55"/>
      <c r="D68" s="131"/>
      <c r="E68" s="13"/>
      <c r="F68" s="13"/>
      <c r="G68" s="13"/>
      <c r="H68"/>
      <c r="I68" s="13"/>
      <c r="J68" s="13"/>
      <c r="K68" s="69"/>
      <c r="L68" s="13"/>
      <c r="M68"/>
      <c r="N68" s="13"/>
      <c r="O68" s="13"/>
      <c r="P68" s="13"/>
      <c r="Q68" s="13"/>
      <c r="R68" s="34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x14ac:dyDescent="0.25">
      <c r="A69" s="42"/>
      <c r="B69" s="55"/>
      <c r="C69" s="55"/>
      <c r="D69" s="131"/>
      <c r="E69" s="13"/>
      <c r="F69" s="13"/>
      <c r="G69" s="13"/>
      <c r="H69"/>
      <c r="I69" s="13"/>
      <c r="J69" s="13"/>
      <c r="K69" s="69"/>
      <c r="L69" s="13"/>
      <c r="M69"/>
      <c r="N69" s="13"/>
      <c r="O69" s="13"/>
      <c r="P69" s="13"/>
      <c r="Q69" s="13"/>
      <c r="R69" s="34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x14ac:dyDescent="0.25">
      <c r="A70" s="42"/>
      <c r="B70" s="55"/>
      <c r="C70" s="55"/>
      <c r="D70" s="131"/>
      <c r="E70" s="13"/>
      <c r="F70" s="13"/>
      <c r="G70" s="13"/>
      <c r="H70"/>
      <c r="I70" s="13"/>
      <c r="J70" s="13"/>
      <c r="K70" s="69"/>
      <c r="L70" s="13"/>
      <c r="M70"/>
      <c r="N70" s="13"/>
      <c r="O70" s="13"/>
      <c r="P70" s="13"/>
      <c r="Q70" s="13"/>
      <c r="R70" s="2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x14ac:dyDescent="0.25">
      <c r="A71" s="276" t="str">
        <f>A41&amp;" lag - aktivitetsserie"</f>
        <v>24 lag - aktivitetsserie</v>
      </c>
      <c r="B71" s="57"/>
      <c r="C71" s="57"/>
      <c r="D71" s="48"/>
      <c r="E71" s="13"/>
      <c r="F71" s="13"/>
      <c r="G71" s="13"/>
      <c r="H71" s="13"/>
      <c r="I71" s="13"/>
      <c r="J71" s="13"/>
      <c r="K71" s="69"/>
      <c r="L71" s="13"/>
      <c r="M71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x14ac:dyDescent="0.25">
      <c r="A72" s="276" t="s">
        <v>208</v>
      </c>
      <c r="B72" s="57"/>
      <c r="C72" s="57"/>
      <c r="D72" s="13"/>
      <c r="E72" s="13"/>
      <c r="F72" s="13"/>
      <c r="G72" s="13"/>
      <c r="H72" s="13"/>
      <c r="I72" s="13"/>
      <c r="J72" s="13"/>
      <c r="K72" s="69"/>
      <c r="L72" s="13"/>
      <c r="M72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x14ac:dyDescent="0.25">
      <c r="A75" s="28"/>
      <c r="B75" s="28"/>
      <c r="C75" s="28"/>
      <c r="D75" s="16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s="266" customFormat="1" ht="21" x14ac:dyDescent="0.35">
      <c r="A76" s="266" t="s">
        <v>375</v>
      </c>
      <c r="C76" s="267">
        <f>SUM(A78:N78)</f>
        <v>55</v>
      </c>
      <c r="D76" s="266" t="s">
        <v>103</v>
      </c>
    </row>
    <row r="77" spans="1:30" x14ac:dyDescent="0.25">
      <c r="A77" s="55"/>
      <c r="B77" s="55"/>
      <c r="D77" s="13"/>
      <c r="E77" s="57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x14ac:dyDescent="0.25">
      <c r="A78" s="41">
        <f>COUNTA(A80:A103)</f>
        <v>21</v>
      </c>
      <c r="B78" s="13"/>
      <c r="C78" s="272">
        <f>COUNTA(C80:C95)</f>
        <v>16</v>
      </c>
      <c r="E78" s="57"/>
      <c r="F78" s="41">
        <f>COUNTA(F80:F97)</f>
        <v>18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x14ac:dyDescent="0.25">
      <c r="A79" s="276" t="s">
        <v>376</v>
      </c>
      <c r="B79" s="13"/>
      <c r="C79" s="285" t="s">
        <v>377</v>
      </c>
      <c r="E79" s="29"/>
      <c r="F79" s="276" t="s">
        <v>378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x14ac:dyDescent="0.25">
      <c r="A80" s="175" t="s">
        <v>52</v>
      </c>
      <c r="B80" s="13"/>
      <c r="C80" s="175" t="s">
        <v>39</v>
      </c>
      <c r="F80" s="180" t="s">
        <v>13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x14ac:dyDescent="0.25">
      <c r="A81" s="176" t="s">
        <v>122</v>
      </c>
      <c r="B81" s="13"/>
      <c r="C81" s="176" t="s">
        <v>77</v>
      </c>
      <c r="E81" s="57"/>
      <c r="F81" s="181" t="s">
        <v>114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x14ac:dyDescent="0.25">
      <c r="A82" s="176" t="s">
        <v>53</v>
      </c>
      <c r="B82" s="13"/>
      <c r="C82" s="176" t="s">
        <v>71</v>
      </c>
      <c r="E82" s="13"/>
      <c r="F82" s="181" t="s">
        <v>177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x14ac:dyDescent="0.25">
      <c r="A83" s="176" t="s">
        <v>19</v>
      </c>
      <c r="B83" s="13"/>
      <c r="C83" s="176" t="s">
        <v>24</v>
      </c>
      <c r="E83" s="13"/>
      <c r="F83" s="181" t="s">
        <v>196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x14ac:dyDescent="0.25">
      <c r="A84" s="176" t="s">
        <v>227</v>
      </c>
      <c r="B84" s="13"/>
      <c r="C84" s="176" t="s">
        <v>96</v>
      </c>
      <c r="E84" s="13"/>
      <c r="F84" s="181" t="s">
        <v>202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x14ac:dyDescent="0.25">
      <c r="A85" s="176" t="s">
        <v>187</v>
      </c>
      <c r="B85" s="13"/>
      <c r="C85" s="176" t="s">
        <v>244</v>
      </c>
      <c r="E85" s="13"/>
      <c r="F85" s="181" t="s">
        <v>12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x14ac:dyDescent="0.25">
      <c r="A86" s="176" t="s">
        <v>23</v>
      </c>
      <c r="B86" s="13"/>
      <c r="C86" s="176" t="s">
        <v>30</v>
      </c>
      <c r="E86" s="13"/>
      <c r="F86" s="181" t="s">
        <v>162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x14ac:dyDescent="0.25">
      <c r="A87" s="176" t="s">
        <v>194</v>
      </c>
      <c r="B87" s="13"/>
      <c r="C87" s="176" t="s">
        <v>80</v>
      </c>
      <c r="E87" s="13"/>
      <c r="F87" s="181" t="s">
        <v>16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x14ac:dyDescent="0.25">
      <c r="A88" s="176" t="s">
        <v>43</v>
      </c>
      <c r="B88" s="13"/>
      <c r="C88" s="176" t="s">
        <v>98</v>
      </c>
      <c r="E88" s="13"/>
      <c r="F88" s="181" t="s">
        <v>355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x14ac:dyDescent="0.25">
      <c r="A89" s="176" t="s">
        <v>97</v>
      </c>
      <c r="B89" s="13"/>
      <c r="C89" s="176" t="s">
        <v>381</v>
      </c>
      <c r="E89" s="13"/>
      <c r="F89" s="181" t="s">
        <v>47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x14ac:dyDescent="0.25">
      <c r="A90" s="176" t="s">
        <v>82</v>
      </c>
      <c r="B90" s="13"/>
      <c r="C90" s="176" t="s">
        <v>45</v>
      </c>
      <c r="E90" s="13"/>
      <c r="F90" s="181" t="s">
        <v>62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76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x14ac:dyDescent="0.25">
      <c r="A91" s="176" t="s">
        <v>175</v>
      </c>
      <c r="B91" s="13"/>
      <c r="C91" s="176" t="s">
        <v>31</v>
      </c>
      <c r="E91" s="13"/>
      <c r="F91" s="181" t="s">
        <v>46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x14ac:dyDescent="0.25">
      <c r="A92" s="176" t="s">
        <v>78</v>
      </c>
      <c r="B92" s="13"/>
      <c r="C92" s="176" t="s">
        <v>28</v>
      </c>
      <c r="E92" s="13"/>
      <c r="F92" s="181" t="s">
        <v>36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5" customHeight="1" x14ac:dyDescent="0.25">
      <c r="A93" s="176" t="s">
        <v>63</v>
      </c>
      <c r="B93" s="13"/>
      <c r="C93" s="177" t="s">
        <v>382</v>
      </c>
      <c r="E93" s="13"/>
      <c r="F93" s="181" t="s">
        <v>125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5" customHeight="1" x14ac:dyDescent="0.25">
      <c r="A94" s="176" t="s">
        <v>61</v>
      </c>
      <c r="B94" s="13"/>
      <c r="C94" s="273" t="s">
        <v>95</v>
      </c>
      <c r="E94" s="13"/>
      <c r="F94" s="181" t="s">
        <v>51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x14ac:dyDescent="0.25">
      <c r="A95" s="176" t="s">
        <v>38</v>
      </c>
      <c r="B95" s="13"/>
      <c r="C95" s="274" t="s">
        <v>474</v>
      </c>
      <c r="E95" s="13"/>
      <c r="F95" s="181" t="s">
        <v>35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x14ac:dyDescent="0.25">
      <c r="A96" s="176" t="s">
        <v>59</v>
      </c>
      <c r="B96" s="13"/>
      <c r="C96" s="274"/>
      <c r="E96" s="13"/>
      <c r="F96" s="181" t="s">
        <v>383</v>
      </c>
      <c r="H96" s="13"/>
      <c r="I96" s="13"/>
      <c r="J96" s="13"/>
      <c r="K96" s="13"/>
      <c r="L96" s="56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x14ac:dyDescent="0.25">
      <c r="A97" s="176" t="s">
        <v>65</v>
      </c>
      <c r="B97" s="13"/>
      <c r="C97" s="285" t="str">
        <f>C78&amp;" lag - aktivitetsserie"</f>
        <v>16 lag - aktivitetsserie</v>
      </c>
      <c r="E97" s="13"/>
      <c r="F97" s="181" t="s">
        <v>230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x14ac:dyDescent="0.25">
      <c r="A98" s="176" t="s">
        <v>74</v>
      </c>
      <c r="B98" s="13"/>
      <c r="C98" s="285" t="s">
        <v>207</v>
      </c>
      <c r="E98" s="13"/>
      <c r="F98" s="281" t="s">
        <v>384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x14ac:dyDescent="0.25">
      <c r="A99" s="176" t="s">
        <v>379</v>
      </c>
      <c r="B99" s="13"/>
      <c r="C99" s="13"/>
      <c r="D99" s="112"/>
      <c r="E99" s="13"/>
      <c r="F99" s="282" t="s">
        <v>385</v>
      </c>
      <c r="H99" s="13"/>
      <c r="I99" s="13"/>
      <c r="J99" s="13"/>
      <c r="K99" s="135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x14ac:dyDescent="0.25">
      <c r="A100" s="176" t="s">
        <v>380</v>
      </c>
      <c r="B100" s="13"/>
      <c r="C100" s="13"/>
      <c r="D100" s="112"/>
      <c r="E100" s="13"/>
      <c r="F100" s="13"/>
      <c r="G100" s="13"/>
      <c r="H100" s="13"/>
      <c r="I100" s="13"/>
      <c r="J100" s="13"/>
      <c r="K100" s="135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x14ac:dyDescent="0.25">
      <c r="A101" s="42"/>
      <c r="B101" s="13"/>
      <c r="C101" s="13"/>
      <c r="D101" s="112"/>
      <c r="E101" s="58"/>
      <c r="F101" s="13"/>
      <c r="G101" s="13"/>
      <c r="H101" s="13"/>
      <c r="I101" s="13"/>
      <c r="J101" s="13"/>
      <c r="K101" s="135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x14ac:dyDescent="0.25">
      <c r="A102" s="42"/>
      <c r="B102" s="58"/>
      <c r="C102" s="58"/>
      <c r="D102" s="13"/>
      <c r="E102" s="58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x14ac:dyDescent="0.25">
      <c r="A103" s="42"/>
      <c r="B103" s="13"/>
      <c r="C103" s="13"/>
      <c r="D103" s="112"/>
      <c r="E103" s="58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x14ac:dyDescent="0.25">
      <c r="A104" s="276" t="str">
        <f>A78&amp;" lag - aktivitetsserie"</f>
        <v>21 lag - aktivitetsserie</v>
      </c>
      <c r="B104" s="57"/>
      <c r="C104" s="57"/>
      <c r="D104" s="112"/>
      <c r="E104" s="58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x14ac:dyDescent="0.25">
      <c r="A105" s="276" t="s">
        <v>207</v>
      </c>
      <c r="B105" s="57"/>
      <c r="C105" s="57"/>
      <c r="D105" s="112"/>
      <c r="E105" s="58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x14ac:dyDescent="0.25">
      <c r="A106" s="13"/>
      <c r="B106" s="13"/>
      <c r="C106" s="13"/>
      <c r="D106" s="112"/>
      <c r="E106" s="58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x14ac:dyDescent="0.25">
      <c r="A107" s="13"/>
      <c r="B107" s="13"/>
      <c r="C107" s="13"/>
      <c r="D107" s="112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s="266" customFormat="1" ht="21" x14ac:dyDescent="0.35">
      <c r="A108" s="266" t="s">
        <v>386</v>
      </c>
      <c r="C108" s="267">
        <f>A111+E111+C111</f>
        <v>40</v>
      </c>
      <c r="D108" s="266" t="s">
        <v>103</v>
      </c>
    </row>
    <row r="109" spans="1:30" x14ac:dyDescent="0.25">
      <c r="A109" s="13"/>
      <c r="B109" s="13"/>
      <c r="C109" s="13"/>
      <c r="D109" s="112"/>
      <c r="E109" s="57"/>
      <c r="F109" s="13"/>
      <c r="G109" s="13"/>
      <c r="H109" s="13"/>
      <c r="I109" s="13"/>
      <c r="J109" s="121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x14ac:dyDescent="0.25">
      <c r="A110" s="13"/>
      <c r="B110" s="113"/>
      <c r="C110" s="113"/>
      <c r="D110" s="112"/>
      <c r="E110" s="13"/>
      <c r="F110" s="13"/>
      <c r="G110" s="13"/>
      <c r="H110" s="13"/>
      <c r="I110" s="13"/>
      <c r="J110"/>
      <c r="K110" s="13"/>
      <c r="L110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x14ac:dyDescent="0.25">
      <c r="A111" s="270">
        <f>COUNTA(A113:A130)</f>
        <v>18</v>
      </c>
      <c r="B111" s="3"/>
      <c r="C111" s="270">
        <f>COUNTA(C113:C126)</f>
        <v>10</v>
      </c>
      <c r="D111" s="271"/>
      <c r="E111" s="270">
        <f>COUNTA(E113:E124)</f>
        <v>12</v>
      </c>
      <c r="G111" s="13"/>
      <c r="H111" s="13"/>
      <c r="I111" s="13"/>
      <c r="J111" s="13"/>
      <c r="K111" s="13"/>
      <c r="L111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x14ac:dyDescent="0.25">
      <c r="A112" s="281" t="s">
        <v>387</v>
      </c>
      <c r="B112" s="13"/>
      <c r="C112" s="291" t="s">
        <v>388</v>
      </c>
      <c r="E112" s="276" t="s">
        <v>499</v>
      </c>
      <c r="G112" s="13"/>
      <c r="H112" s="13"/>
      <c r="I112" s="13"/>
      <c r="J112" s="13"/>
      <c r="K112" s="13"/>
      <c r="L112" s="46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x14ac:dyDescent="0.25">
      <c r="A113" s="176" t="s">
        <v>39</v>
      </c>
      <c r="B113" s="13"/>
      <c r="C113" s="176" t="s">
        <v>65</v>
      </c>
      <c r="E113" s="180" t="s">
        <v>13</v>
      </c>
      <c r="G113" s="13"/>
      <c r="H113" s="13"/>
      <c r="I113" s="13"/>
      <c r="J113" s="13"/>
      <c r="K113" s="13"/>
      <c r="L113" s="99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x14ac:dyDescent="0.25">
      <c r="A114" s="176" t="s">
        <v>43</v>
      </c>
      <c r="B114" s="13"/>
      <c r="C114" s="176" t="s">
        <v>234</v>
      </c>
      <c r="E114" s="181" t="s">
        <v>12</v>
      </c>
      <c r="G114" s="13"/>
      <c r="H114" s="13"/>
      <c r="I114" s="13"/>
      <c r="J114" s="13"/>
      <c r="K114" s="13"/>
      <c r="L114" s="99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x14ac:dyDescent="0.25">
      <c r="A115" s="176" t="s">
        <v>392</v>
      </c>
      <c r="B115" s="13"/>
      <c r="C115" s="176" t="s">
        <v>63</v>
      </c>
      <c r="E115" s="181" t="s">
        <v>55</v>
      </c>
      <c r="G115" s="13"/>
      <c r="H115" s="13"/>
      <c r="I115" s="13"/>
      <c r="J115" s="13"/>
      <c r="K115" s="13"/>
      <c r="L115" s="99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x14ac:dyDescent="0.25">
      <c r="A116" s="176" t="s">
        <v>393</v>
      </c>
      <c r="B116" s="13"/>
      <c r="C116" s="170" t="s">
        <v>304</v>
      </c>
      <c r="E116" s="181" t="s">
        <v>226</v>
      </c>
      <c r="G116" s="13"/>
      <c r="H116" s="13"/>
      <c r="I116" s="13"/>
      <c r="J116" s="13"/>
      <c r="K116" s="13"/>
      <c r="L116" s="99"/>
      <c r="M116" s="13"/>
      <c r="N116" s="13"/>
      <c r="O116" s="13"/>
      <c r="P116" s="34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x14ac:dyDescent="0.25">
      <c r="A117" s="176" t="s">
        <v>194</v>
      </c>
      <c r="B117" s="13"/>
      <c r="C117" s="176" t="s">
        <v>24</v>
      </c>
      <c r="E117" s="181" t="s">
        <v>16</v>
      </c>
      <c r="G117" s="13"/>
      <c r="H117" s="13"/>
      <c r="I117" s="13"/>
      <c r="J117" s="13"/>
      <c r="K117" s="13"/>
      <c r="L117" s="99"/>
      <c r="M117" s="13"/>
      <c r="N117" s="13"/>
      <c r="O117" s="13"/>
      <c r="P117" s="34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x14ac:dyDescent="0.25">
      <c r="A118" s="176" t="s">
        <v>175</v>
      </c>
      <c r="B118" s="13"/>
      <c r="C118" s="170" t="s">
        <v>96</v>
      </c>
      <c r="E118" s="181" t="s">
        <v>47</v>
      </c>
      <c r="G118" s="13"/>
      <c r="H118" s="13"/>
      <c r="I118" s="13"/>
      <c r="J118" s="13"/>
      <c r="K118" s="13"/>
      <c r="L118" s="99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x14ac:dyDescent="0.25">
      <c r="A119" s="176" t="s">
        <v>187</v>
      </c>
      <c r="B119" s="13"/>
      <c r="C119" s="176" t="s">
        <v>389</v>
      </c>
      <c r="E119" s="181" t="s">
        <v>158</v>
      </c>
      <c r="G119" s="13"/>
      <c r="H119" s="13"/>
      <c r="I119" s="13"/>
      <c r="J119" s="13"/>
      <c r="K119" s="13"/>
      <c r="L119" s="96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x14ac:dyDescent="0.25">
      <c r="A120" s="176" t="s">
        <v>23</v>
      </c>
      <c r="B120" s="13"/>
      <c r="C120" s="176" t="s">
        <v>83</v>
      </c>
      <c r="E120" s="181" t="s">
        <v>62</v>
      </c>
      <c r="G120" s="13"/>
      <c r="H120" s="13"/>
      <c r="I120" s="13"/>
      <c r="J120" s="13"/>
      <c r="K120" s="13"/>
      <c r="L120" s="61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x14ac:dyDescent="0.25">
      <c r="A121" s="176" t="s">
        <v>11</v>
      </c>
      <c r="B121" s="13"/>
      <c r="C121" s="176" t="s">
        <v>60</v>
      </c>
      <c r="E121" s="181" t="s">
        <v>49</v>
      </c>
      <c r="G121" s="13"/>
      <c r="H121" s="13"/>
      <c r="I121" s="13"/>
      <c r="J121" s="13"/>
      <c r="K121" s="13"/>
      <c r="L121" s="61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x14ac:dyDescent="0.25">
      <c r="A122" s="175" t="s">
        <v>98</v>
      </c>
      <c r="B122" s="13"/>
      <c r="C122" s="175" t="s">
        <v>92</v>
      </c>
      <c r="E122" s="181" t="s">
        <v>391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x14ac:dyDescent="0.25">
      <c r="A123" s="176" t="s">
        <v>182</v>
      </c>
      <c r="B123" s="13"/>
      <c r="C123" s="244"/>
      <c r="E123" s="181" t="s">
        <v>46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x14ac:dyDescent="0.25">
      <c r="A124" s="176" t="s">
        <v>52</v>
      </c>
      <c r="B124" s="13"/>
      <c r="C124" s="232"/>
      <c r="E124" s="181" t="s">
        <v>36</v>
      </c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x14ac:dyDescent="0.25">
      <c r="A125" s="176" t="s">
        <v>61</v>
      </c>
      <c r="B125" s="13"/>
      <c r="C125" s="133"/>
      <c r="E125" s="276" t="s">
        <v>394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x14ac:dyDescent="0.25">
      <c r="A126" s="176" t="s">
        <v>390</v>
      </c>
      <c r="B126" s="13"/>
      <c r="C126" s="132"/>
      <c r="E126" s="295" t="s">
        <v>253</v>
      </c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x14ac:dyDescent="0.25">
      <c r="A127" s="176" t="s">
        <v>200</v>
      </c>
      <c r="B127" s="13"/>
      <c r="C127" s="132"/>
      <c r="E127" s="13"/>
      <c r="F127" s="157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x14ac:dyDescent="0.25">
      <c r="A128" s="176" t="s">
        <v>59</v>
      </c>
      <c r="B128" s="13"/>
      <c r="C128" s="13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34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x14ac:dyDescent="0.25">
      <c r="A129" s="176" t="s">
        <v>101</v>
      </c>
      <c r="B129" s="13"/>
      <c r="C129" s="320" t="s">
        <v>395</v>
      </c>
      <c r="E129" s="13"/>
      <c r="F129" s="13"/>
      <c r="G129" s="13"/>
      <c r="H129" s="13"/>
      <c r="I129" s="13"/>
      <c r="J129" s="13"/>
      <c r="K129" s="13"/>
      <c r="L129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x14ac:dyDescent="0.25">
      <c r="A130" s="176" t="s">
        <v>17</v>
      </c>
      <c r="B130" s="58"/>
      <c r="C130" s="321" t="s">
        <v>207</v>
      </c>
      <c r="E130" s="13"/>
      <c r="F130" s="13"/>
      <c r="G130" s="13"/>
      <c r="H130" s="13"/>
      <c r="I130" s="13"/>
      <c r="J130" s="48"/>
      <c r="K130" s="13"/>
      <c r="L130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x14ac:dyDescent="0.25">
      <c r="A131" s="311" t="s">
        <v>396</v>
      </c>
      <c r="B131" s="13"/>
      <c r="C131" s="13"/>
      <c r="E131" s="13"/>
      <c r="F131" s="13"/>
      <c r="G131" s="13"/>
      <c r="H131" s="13"/>
      <c r="I131" s="13"/>
      <c r="J131" s="13"/>
      <c r="K131" s="13"/>
      <c r="L131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x14ac:dyDescent="0.25">
      <c r="A132" s="290" t="s">
        <v>207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x14ac:dyDescent="0.25">
      <c r="A135" s="13"/>
      <c r="B135" s="44"/>
      <c r="C135" s="4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s="266" customFormat="1" ht="21" x14ac:dyDescent="0.35">
      <c r="A136" s="266" t="s">
        <v>397</v>
      </c>
      <c r="C136" s="267">
        <f>A138+E138+G138</f>
        <v>33</v>
      </c>
      <c r="D136" s="266" t="s">
        <v>103</v>
      </c>
    </row>
    <row r="137" spans="1:30" ht="18.75" x14ac:dyDescent="0.3">
      <c r="A137" s="44"/>
      <c r="B137" s="44"/>
      <c r="C137" s="268" t="s">
        <v>492</v>
      </c>
      <c r="D137" s="269"/>
      <c r="E137" s="268" t="s">
        <v>493</v>
      </c>
      <c r="H137" s="13"/>
      <c r="I137" s="126"/>
      <c r="J137" s="127"/>
      <c r="K137" s="13"/>
      <c r="L137"/>
      <c r="M137" s="44"/>
      <c r="N137" s="13"/>
      <c r="O137" s="44"/>
      <c r="P137" s="44"/>
      <c r="Q137" s="44"/>
      <c r="R137" s="162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x14ac:dyDescent="0.25">
      <c r="A138" s="270">
        <v>16</v>
      </c>
      <c r="B138" s="13"/>
      <c r="C138" s="203">
        <f>COUNTA(C140:C151)</f>
        <v>8</v>
      </c>
      <c r="E138" s="184">
        <f>COUNTA(E140:E151)</f>
        <v>8</v>
      </c>
      <c r="G138" s="94">
        <v>9</v>
      </c>
      <c r="H138" s="13"/>
      <c r="I138" s="13"/>
      <c r="K138" s="13"/>
      <c r="L138"/>
      <c r="M138" s="44"/>
      <c r="N138" s="45"/>
      <c r="O138" s="44"/>
      <c r="P138" s="44"/>
      <c r="Q138" s="44"/>
      <c r="R138" s="44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x14ac:dyDescent="0.25">
      <c r="A139" s="276" t="s">
        <v>498</v>
      </c>
      <c r="B139" s="13"/>
      <c r="C139" s="317" t="s">
        <v>400</v>
      </c>
      <c r="E139" s="317" t="s">
        <v>400</v>
      </c>
      <c r="G139" s="276" t="s">
        <v>497</v>
      </c>
      <c r="H139" s="13"/>
      <c r="K139" s="13"/>
      <c r="L139" s="13"/>
      <c r="M139" s="44"/>
      <c r="N139" s="162"/>
      <c r="O139" s="44"/>
      <c r="P139"/>
      <c r="Q139" s="44"/>
      <c r="R139" s="44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x14ac:dyDescent="0.25">
      <c r="A140" s="142" t="s">
        <v>30</v>
      </c>
      <c r="B140" s="13"/>
      <c r="C140" s="23" t="s">
        <v>39</v>
      </c>
      <c r="D140" s="27"/>
      <c r="E140" s="38" t="s">
        <v>39</v>
      </c>
      <c r="F140" s="27"/>
      <c r="G140" s="180" t="s">
        <v>13</v>
      </c>
      <c r="H140" s="13"/>
      <c r="K140" s="13"/>
      <c r="L140"/>
      <c r="M140" s="44"/>
      <c r="N140" s="45"/>
      <c r="O140" s="44"/>
      <c r="P140" s="44"/>
      <c r="Q140" s="44"/>
      <c r="R140" s="34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x14ac:dyDescent="0.25">
      <c r="A141" s="142" t="s">
        <v>43</v>
      </c>
      <c r="B141" s="13"/>
      <c r="C141" s="142" t="s">
        <v>80</v>
      </c>
      <c r="D141" s="27"/>
      <c r="E141" s="142" t="s">
        <v>80</v>
      </c>
      <c r="F141" s="27"/>
      <c r="G141" s="181" t="s">
        <v>44</v>
      </c>
      <c r="H141" s="13"/>
      <c r="K141" s="13"/>
      <c r="L141"/>
      <c r="M141" s="44"/>
      <c r="N141" s="45"/>
      <c r="O141" s="44"/>
      <c r="P141" s="44"/>
      <c r="Q141" s="44"/>
      <c r="R141" s="44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x14ac:dyDescent="0.25">
      <c r="A142" s="142" t="s">
        <v>28</v>
      </c>
      <c r="B142" s="13"/>
      <c r="C142" s="142" t="s">
        <v>82</v>
      </c>
      <c r="E142" s="142" t="s">
        <v>82</v>
      </c>
      <c r="G142" s="181" t="s">
        <v>114</v>
      </c>
      <c r="H142" s="13"/>
      <c r="K142" s="13"/>
      <c r="L142"/>
      <c r="M142" s="44"/>
      <c r="N142" s="45"/>
      <c r="O142" s="44"/>
      <c r="P142" s="44"/>
      <c r="Q142" s="44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x14ac:dyDescent="0.25">
      <c r="A143" s="142" t="s">
        <v>65</v>
      </c>
      <c r="B143" s="13"/>
      <c r="C143" s="142" t="s">
        <v>64</v>
      </c>
      <c r="D143" s="27"/>
      <c r="E143" s="142" t="s">
        <v>64</v>
      </c>
      <c r="F143" s="27"/>
      <c r="G143" s="181" t="s">
        <v>55</v>
      </c>
      <c r="H143" s="13"/>
      <c r="K143" s="13"/>
      <c r="L143"/>
      <c r="M143" s="44"/>
      <c r="N143" s="45"/>
      <c r="O143" s="44"/>
      <c r="P143" s="44"/>
      <c r="Q143" s="44"/>
      <c r="R143" s="31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x14ac:dyDescent="0.25">
      <c r="A144" s="142" t="s">
        <v>393</v>
      </c>
      <c r="B144" s="13"/>
      <c r="C144" s="236" t="s">
        <v>403</v>
      </c>
      <c r="D144" s="27"/>
      <c r="E144" s="236" t="s">
        <v>403</v>
      </c>
      <c r="F144" s="27"/>
      <c r="G144" s="181" t="s">
        <v>398</v>
      </c>
      <c r="K144" s="13"/>
      <c r="L144"/>
      <c r="M144" s="44"/>
      <c r="N144" s="45"/>
      <c r="O144" s="44"/>
      <c r="P144" s="44"/>
      <c r="Q144" s="44"/>
      <c r="R144" s="31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x14ac:dyDescent="0.25">
      <c r="A145" s="142" t="s">
        <v>194</v>
      </c>
      <c r="B145" s="13"/>
      <c r="C145" s="142" t="s">
        <v>61</v>
      </c>
      <c r="D145" s="27"/>
      <c r="E145" s="142" t="s">
        <v>61</v>
      </c>
      <c r="F145" s="27"/>
      <c r="G145" s="181" t="s">
        <v>62</v>
      </c>
      <c r="K145" s="13"/>
      <c r="L145"/>
      <c r="M145" s="44"/>
      <c r="N145" s="45"/>
      <c r="O145" s="44"/>
      <c r="P145" s="44"/>
      <c r="Q145" s="44"/>
      <c r="R145" s="10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x14ac:dyDescent="0.25">
      <c r="A146" s="142" t="s">
        <v>48</v>
      </c>
      <c r="B146" s="13"/>
      <c r="C146" s="142" t="s">
        <v>19</v>
      </c>
      <c r="D146" s="27"/>
      <c r="E146" s="142" t="s">
        <v>19</v>
      </c>
      <c r="F146" s="27"/>
      <c r="G146" s="181" t="s">
        <v>399</v>
      </c>
      <c r="K146" s="13"/>
      <c r="L146"/>
      <c r="M146" s="44"/>
      <c r="N146" s="45"/>
      <c r="O146" s="44"/>
      <c r="P146" s="44"/>
      <c r="Q146" s="44"/>
      <c r="R146" s="31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s="27" customFormat="1" x14ac:dyDescent="0.25">
      <c r="A147" s="142" t="s">
        <v>117</v>
      </c>
      <c r="B147" s="44"/>
      <c r="C147" s="142" t="s">
        <v>31</v>
      </c>
      <c r="E147" s="142" t="s">
        <v>31</v>
      </c>
      <c r="G147" s="181" t="s">
        <v>165</v>
      </c>
      <c r="K147" s="44"/>
      <c r="L147"/>
      <c r="M147" s="44"/>
      <c r="N147" s="45"/>
      <c r="O147" s="44"/>
      <c r="P147" s="44"/>
      <c r="Q147" s="44"/>
      <c r="R147" s="44"/>
      <c r="S147" s="13"/>
      <c r="T147" s="13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</row>
    <row r="148" spans="1:30" s="27" customFormat="1" x14ac:dyDescent="0.25">
      <c r="A148" s="142" t="s">
        <v>23</v>
      </c>
      <c r="B148" s="44"/>
      <c r="C148" s="23"/>
      <c r="E148" s="38"/>
      <c r="G148" s="181" t="s">
        <v>35</v>
      </c>
      <c r="K148" s="44"/>
      <c r="L148"/>
      <c r="M148" s="44"/>
      <c r="N148" s="45"/>
      <c r="O148" s="44"/>
      <c r="P148" s="44"/>
      <c r="Q148" s="44"/>
      <c r="R148" s="44"/>
      <c r="S148" s="44"/>
      <c r="T148" s="13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</row>
    <row r="149" spans="1:30" x14ac:dyDescent="0.25">
      <c r="A149" s="142" t="s">
        <v>11</v>
      </c>
      <c r="B149" s="13"/>
      <c r="C149" s="23"/>
      <c r="D149" s="27"/>
      <c r="E149" s="38"/>
      <c r="F149" s="27"/>
      <c r="G149" s="281" t="s">
        <v>401</v>
      </c>
      <c r="K149" s="13"/>
      <c r="L149"/>
      <c r="M149" s="44"/>
      <c r="N149" s="45"/>
      <c r="O149" s="44"/>
      <c r="P149" s="44"/>
      <c r="Q149" s="44"/>
      <c r="R149" s="31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s="27" customFormat="1" x14ac:dyDescent="0.25">
      <c r="A150" s="142" t="s">
        <v>402</v>
      </c>
      <c r="B150" s="44"/>
      <c r="C150" s="237"/>
      <c r="E150" s="22"/>
      <c r="G150" s="283" t="s">
        <v>207</v>
      </c>
      <c r="K150" s="44"/>
      <c r="L150"/>
      <c r="M150" s="44"/>
      <c r="N150" s="45"/>
      <c r="O150" s="44"/>
      <c r="P150" s="44"/>
      <c r="Q150" s="44"/>
      <c r="R150" s="10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</row>
    <row r="151" spans="1:30" s="27" customFormat="1" x14ac:dyDescent="0.25">
      <c r="A151" s="142" t="s">
        <v>74</v>
      </c>
      <c r="B151" s="44"/>
      <c r="C151" s="201"/>
      <c r="E151" s="38"/>
      <c r="K151" s="44"/>
      <c r="L151"/>
      <c r="M151" s="44"/>
      <c r="N151" s="45"/>
      <c r="O151" s="44"/>
      <c r="P151" s="44"/>
      <c r="Q151" s="44"/>
      <c r="R151" s="10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</row>
    <row r="152" spans="1:30" s="27" customFormat="1" x14ac:dyDescent="0.25">
      <c r="A152" s="142" t="s">
        <v>182</v>
      </c>
      <c r="B152" s="44"/>
      <c r="C152" s="320" t="s">
        <v>405</v>
      </c>
      <c r="E152" s="322" t="s">
        <v>404</v>
      </c>
      <c r="G152" s="99"/>
      <c r="J152" s="99"/>
      <c r="K152" s="44"/>
      <c r="L152"/>
      <c r="M152" s="44"/>
      <c r="N152" s="45"/>
      <c r="O152" s="44"/>
      <c r="P152" s="44"/>
      <c r="Q152" s="44"/>
      <c r="R152" s="10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</row>
    <row r="153" spans="1:30" s="27" customFormat="1" x14ac:dyDescent="0.25">
      <c r="A153" s="142" t="s">
        <v>52</v>
      </c>
      <c r="B153" s="44"/>
      <c r="C153" s="324" t="str">
        <f>(C138-1)*3&amp;" Kamper"</f>
        <v>21 Kamper</v>
      </c>
      <c r="E153" s="323" t="str">
        <f>(E138-1)*2&amp;" Kamper"</f>
        <v>14 Kamper</v>
      </c>
      <c r="H153"/>
      <c r="J153" s="99"/>
      <c r="K153" s="44"/>
      <c r="L153"/>
      <c r="M153" s="44"/>
      <c r="N153" s="45"/>
      <c r="O153" s="44"/>
      <c r="P153" s="44"/>
      <c r="Q153" s="44"/>
      <c r="R153" s="10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</row>
    <row r="154" spans="1:30" s="27" customFormat="1" x14ac:dyDescent="0.25">
      <c r="A154" s="142" t="s">
        <v>53</v>
      </c>
      <c r="B154" s="44"/>
      <c r="J154" s="99"/>
      <c r="K154" s="44"/>
      <c r="L154"/>
      <c r="M154" s="44"/>
      <c r="N154" s="45"/>
      <c r="O154" s="44"/>
      <c r="P154" s="44"/>
      <c r="Q154" s="44"/>
      <c r="R154" s="10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</row>
    <row r="155" spans="1:30" s="27" customFormat="1" x14ac:dyDescent="0.25">
      <c r="A155" s="142" t="s">
        <v>59</v>
      </c>
      <c r="B155" s="44"/>
      <c r="C155" s="238" t="s">
        <v>441</v>
      </c>
      <c r="J155" s="101"/>
      <c r="K155" s="44"/>
      <c r="L155"/>
      <c r="M155" s="44"/>
      <c r="N155" s="45"/>
      <c r="O155" s="44"/>
      <c r="P155" s="44"/>
      <c r="Q155" s="44"/>
      <c r="R155" s="161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</row>
    <row r="156" spans="1:30" s="27" customFormat="1" x14ac:dyDescent="0.25">
      <c r="A156" s="316" t="str">
        <f>A138&amp;" lag - Enkel"</f>
        <v>16 lag - Enkel</v>
      </c>
      <c r="B156" s="44"/>
      <c r="C156" s="44"/>
      <c r="G156" s="25"/>
      <c r="J156" s="102"/>
      <c r="K156" s="44"/>
      <c r="L156"/>
      <c r="M156" s="44"/>
      <c r="N156" s="45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</row>
    <row r="157" spans="1:30" s="27" customFormat="1" x14ac:dyDescent="0.25">
      <c r="A157" s="315" t="str">
        <f>(A138-1)*1&amp;" Kamper"</f>
        <v>15 Kamper</v>
      </c>
      <c r="B157" s="44"/>
      <c r="C157" s="44"/>
      <c r="G157" s="25"/>
      <c r="I157" s="44"/>
      <c r="J157" s="44"/>
      <c r="K157" s="44"/>
      <c r="L157"/>
      <c r="M157" s="44"/>
      <c r="N157" s="45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1:30" s="27" customFormat="1" x14ac:dyDescent="0.25">
      <c r="A158" s="44"/>
      <c r="B158" s="60"/>
      <c r="C158" s="44"/>
      <c r="I158" s="44"/>
      <c r="J158" s="44"/>
      <c r="K158" s="44"/>
      <c r="L158" s="44"/>
      <c r="M158" s="44"/>
      <c r="N158" s="45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</row>
    <row r="159" spans="1:30" s="27" customFormat="1" x14ac:dyDescent="0.25">
      <c r="A159" s="13"/>
      <c r="B159" s="13"/>
      <c r="C159" s="13"/>
      <c r="D159" s="60"/>
      <c r="E159" s="44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1:30" s="266" customFormat="1" ht="21" x14ac:dyDescent="0.35">
      <c r="A160" s="266" t="s">
        <v>406</v>
      </c>
      <c r="C160" s="267">
        <f>A162+C162+E162</f>
        <v>25</v>
      </c>
      <c r="D160" s="266" t="s">
        <v>103</v>
      </c>
    </row>
    <row r="161" spans="1:30" s="27" customFormat="1" ht="18.75" x14ac:dyDescent="0.3">
      <c r="A161" s="95"/>
      <c r="B161" s="239"/>
      <c r="C161" s="239"/>
      <c r="D161" s="239"/>
      <c r="E161" s="119"/>
      <c r="F161" s="239"/>
      <c r="G161" s="239"/>
      <c r="H161" s="119"/>
      <c r="I161" s="239"/>
      <c r="J161" s="44"/>
      <c r="K161" s="44"/>
      <c r="L161" s="146"/>
      <c r="M161" s="156"/>
      <c r="N161" s="204"/>
      <c r="O161" s="44"/>
      <c r="P161" s="44"/>
      <c r="Q161" s="44"/>
      <c r="R161" s="31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1:30" s="27" customFormat="1" x14ac:dyDescent="0.25">
      <c r="A162" s="94">
        <f>COUNTA(A164:A176)</f>
        <v>9</v>
      </c>
      <c r="B162" s="239"/>
      <c r="C162" s="239">
        <f>COUNTA(C164:C176)</f>
        <v>10</v>
      </c>
      <c r="D162" s="239"/>
      <c r="E162" s="119">
        <f>COUNTA(E164:E170)</f>
        <v>6</v>
      </c>
      <c r="F162" s="239"/>
      <c r="G162" s="239"/>
      <c r="H162" s="119"/>
      <c r="I162" s="239"/>
      <c r="K162" s="44"/>
      <c r="L162" s="44"/>
      <c r="M162" s="13"/>
      <c r="N162" s="113"/>
      <c r="O162" s="44"/>
      <c r="P162" s="44"/>
      <c r="Q162" s="44"/>
      <c r="R162" s="31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</row>
    <row r="163" spans="1:30" s="27" customFormat="1" x14ac:dyDescent="0.25">
      <c r="A163" s="276" t="s">
        <v>408</v>
      </c>
      <c r="B163" s="44"/>
      <c r="C163" s="285" t="s">
        <v>410</v>
      </c>
      <c r="E163" s="276" t="s">
        <v>496</v>
      </c>
      <c r="I163" s="44"/>
      <c r="K163" s="44"/>
      <c r="L163" s="44"/>
      <c r="M163" s="35"/>
      <c r="N163" s="70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1:30" s="27" customFormat="1" x14ac:dyDescent="0.25">
      <c r="A164" s="142" t="s">
        <v>43</v>
      </c>
      <c r="B164" s="44"/>
      <c r="C164" s="142" t="s">
        <v>39</v>
      </c>
      <c r="E164" s="180" t="s">
        <v>12</v>
      </c>
      <c r="I164" s="44"/>
      <c r="K164" s="44"/>
      <c r="L164" s="44"/>
      <c r="M164" s="35"/>
      <c r="N164" s="64"/>
      <c r="O164" s="44"/>
      <c r="P164" s="44"/>
      <c r="Q164" s="44"/>
      <c r="R164" s="31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</row>
    <row r="165" spans="1:30" s="27" customFormat="1" x14ac:dyDescent="0.25">
      <c r="A165" s="142" t="s">
        <v>28</v>
      </c>
      <c r="B165" s="44"/>
      <c r="C165" s="142" t="s">
        <v>82</v>
      </c>
      <c r="E165" s="181" t="s">
        <v>55</v>
      </c>
      <c r="I165" s="44"/>
      <c r="K165" s="44"/>
      <c r="L165" s="44"/>
      <c r="M165" s="35"/>
      <c r="N165" s="76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1:30" s="27" customFormat="1" x14ac:dyDescent="0.25">
      <c r="A166" s="142" t="s">
        <v>65</v>
      </c>
      <c r="B166" s="44"/>
      <c r="C166" s="142" t="s">
        <v>48</v>
      </c>
      <c r="E166" s="181" t="s">
        <v>16</v>
      </c>
      <c r="I166" s="44"/>
      <c r="K166" s="44"/>
      <c r="L166" s="44"/>
      <c r="M166" s="35"/>
      <c r="N166" s="71"/>
      <c r="O166" s="44"/>
      <c r="P166" s="44"/>
      <c r="Q166" s="44"/>
      <c r="R166" s="31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</row>
    <row r="167" spans="1:30" s="27" customFormat="1" x14ac:dyDescent="0.25">
      <c r="A167" s="142" t="s">
        <v>187</v>
      </c>
      <c r="B167" s="44"/>
      <c r="C167" s="142" t="s">
        <v>98</v>
      </c>
      <c r="E167" s="181" t="s">
        <v>25</v>
      </c>
      <c r="I167" s="48"/>
      <c r="K167" s="48"/>
      <c r="L167" s="44"/>
      <c r="M167" s="35"/>
      <c r="N167" s="62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1:30" s="27" customFormat="1" x14ac:dyDescent="0.25">
      <c r="A168" s="142" t="s">
        <v>11</v>
      </c>
      <c r="B168" s="44"/>
      <c r="C168" s="142" t="s">
        <v>183</v>
      </c>
      <c r="E168" s="181" t="s">
        <v>158</v>
      </c>
      <c r="I168" s="48"/>
      <c r="K168" s="48"/>
      <c r="L168" s="44"/>
      <c r="M168" s="35"/>
      <c r="N168" s="69"/>
      <c r="O168" s="44"/>
      <c r="P168" s="44"/>
      <c r="Q168" s="44"/>
      <c r="R168" s="31"/>
      <c r="S168" s="44"/>
      <c r="T168" s="44"/>
      <c r="U168" s="44"/>
      <c r="V168" s="44"/>
      <c r="W168" s="44"/>
      <c r="X168" s="44"/>
      <c r="Y168" s="44"/>
      <c r="Z168" s="48"/>
      <c r="AA168" s="48"/>
      <c r="AB168" s="48"/>
      <c r="AC168" s="48"/>
      <c r="AD168" s="48"/>
    </row>
    <row r="169" spans="1:30" s="27" customFormat="1" x14ac:dyDescent="0.25">
      <c r="A169" s="142" t="s">
        <v>53</v>
      </c>
      <c r="B169" s="44"/>
      <c r="C169" s="142" t="s">
        <v>304</v>
      </c>
      <c r="E169" s="181" t="s">
        <v>46</v>
      </c>
      <c r="I169" s="48"/>
      <c r="K169" s="48"/>
      <c r="L169" s="44"/>
      <c r="M169" s="35"/>
      <c r="N169" s="71"/>
      <c r="O169" s="44"/>
      <c r="P169" s="44"/>
      <c r="Q169" s="44"/>
      <c r="R169" s="31"/>
      <c r="S169" s="44"/>
      <c r="T169" s="44"/>
      <c r="U169" s="44"/>
      <c r="V169" s="44"/>
      <c r="W169" s="44"/>
      <c r="X169" s="44"/>
      <c r="Y169" s="44"/>
      <c r="Z169" s="48"/>
      <c r="AA169" s="48"/>
      <c r="AB169" s="48"/>
      <c r="AC169" s="48"/>
      <c r="AD169" s="48"/>
    </row>
    <row r="170" spans="1:30" s="27" customFormat="1" x14ac:dyDescent="0.25">
      <c r="A170" s="142" t="s">
        <v>31</v>
      </c>
      <c r="B170" s="44"/>
      <c r="C170" s="142" t="s">
        <v>24</v>
      </c>
      <c r="E170" s="122"/>
      <c r="I170" s="48"/>
      <c r="K170" s="48"/>
      <c r="L170" s="44"/>
      <c r="M170" s="35"/>
      <c r="N170" s="67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8"/>
      <c r="AA170" s="48"/>
      <c r="AB170" s="48"/>
      <c r="AC170" s="48"/>
      <c r="AD170" s="48"/>
    </row>
    <row r="171" spans="1:30" s="27" customFormat="1" x14ac:dyDescent="0.25">
      <c r="A171" s="142" t="s">
        <v>101</v>
      </c>
      <c r="B171" s="44"/>
      <c r="C171" s="142" t="s">
        <v>309</v>
      </c>
      <c r="D171" s="25"/>
      <c r="E171" s="163"/>
      <c r="F171" s="25"/>
      <c r="G171" s="25"/>
      <c r="H171" s="25"/>
      <c r="I171" s="48"/>
      <c r="K171" s="48"/>
      <c r="L171" s="44"/>
      <c r="M171" s="35"/>
      <c r="N171" s="6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8"/>
      <c r="AA171" s="48"/>
      <c r="AB171" s="48"/>
      <c r="AC171" s="48"/>
      <c r="AD171" s="48"/>
    </row>
    <row r="172" spans="1:30" x14ac:dyDescent="0.25">
      <c r="A172" s="142" t="s">
        <v>17</v>
      </c>
      <c r="B172" s="13"/>
      <c r="C172" s="142" t="s">
        <v>95</v>
      </c>
      <c r="E172" s="313" t="s">
        <v>409</v>
      </c>
      <c r="I172" s="48"/>
      <c r="K172" s="48"/>
      <c r="L172" s="13"/>
      <c r="M172" s="35"/>
      <c r="N172" s="64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48"/>
      <c r="AA172" s="48"/>
      <c r="AB172" s="48"/>
      <c r="AC172" s="48"/>
      <c r="AD172" s="48"/>
    </row>
    <row r="173" spans="1:30" x14ac:dyDescent="0.25">
      <c r="A173" s="17"/>
      <c r="B173" s="13"/>
      <c r="C173" s="142" t="s">
        <v>157</v>
      </c>
      <c r="D173" s="48"/>
      <c r="E173" s="314" t="str">
        <f>(E162-1)*3&amp;" kamper"</f>
        <v>15 kamper</v>
      </c>
      <c r="F173" s="48"/>
      <c r="G173" s="48"/>
      <c r="H173" s="48"/>
      <c r="I173" s="48"/>
      <c r="K173" s="48"/>
      <c r="L173" s="13"/>
      <c r="M173" s="13"/>
      <c r="N173" s="48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60"/>
      <c r="AA173" s="48"/>
      <c r="AB173" s="48"/>
      <c r="AC173" s="48"/>
      <c r="AD173" s="48"/>
    </row>
    <row r="174" spans="1:30" x14ac:dyDescent="0.25">
      <c r="A174" s="17"/>
      <c r="B174" s="13"/>
      <c r="C174" s="22"/>
      <c r="D174" s="48"/>
      <c r="E174" s="48"/>
      <c r="F174" s="48"/>
      <c r="G174" s="48"/>
      <c r="H174" s="48"/>
      <c r="I174" s="48"/>
      <c r="J174" s="48"/>
      <c r="K174" s="48"/>
      <c r="L174" s="44"/>
      <c r="M174" s="13"/>
      <c r="N174" s="44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70"/>
      <c r="AA174" s="48"/>
      <c r="AB174" s="60"/>
      <c r="AC174" s="62"/>
      <c r="AD174" s="60"/>
    </row>
    <row r="175" spans="1:30" x14ac:dyDescent="0.25">
      <c r="A175" s="17"/>
      <c r="B175" s="13"/>
      <c r="C175" s="38"/>
      <c r="D175" s="48"/>
      <c r="E175" s="48"/>
      <c r="F175" s="48"/>
      <c r="G175" s="48"/>
      <c r="H175" s="48"/>
      <c r="I175" s="48"/>
      <c r="J175" s="48"/>
      <c r="K175" s="48"/>
      <c r="L175" s="70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63"/>
      <c r="AA175" s="48"/>
      <c r="AB175" s="70"/>
      <c r="AC175" s="62"/>
      <c r="AD175" s="70"/>
    </row>
    <row r="176" spans="1:30" x14ac:dyDescent="0.25">
      <c r="A176" s="17"/>
      <c r="B176" s="13"/>
      <c r="C176" s="1"/>
      <c r="D176" s="48"/>
      <c r="E176" s="48"/>
      <c r="F176" s="48"/>
      <c r="G176" s="48"/>
      <c r="H176" s="48"/>
      <c r="I176" s="48"/>
      <c r="J176" s="48"/>
      <c r="K176" s="48"/>
      <c r="L176" s="59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63"/>
      <c r="AA176" s="48"/>
      <c r="AB176" s="70"/>
      <c r="AC176" s="62"/>
      <c r="AD176" s="70"/>
    </row>
    <row r="177" spans="1:30" x14ac:dyDescent="0.25">
      <c r="A177" s="276" t="str">
        <f>A162&amp;" lag - Dobbel serie"</f>
        <v>9 lag - Dobbel serie</v>
      </c>
      <c r="B177" s="13"/>
      <c r="C177" s="291" t="str">
        <f>C162&amp;" lag - Dobbel Serie"</f>
        <v>10 lag - Dobbel Serie</v>
      </c>
      <c r="D177" s="48"/>
      <c r="E177" s="48"/>
      <c r="F177" s="48"/>
      <c r="G177" s="48"/>
      <c r="H177" s="48"/>
      <c r="I177" s="48"/>
      <c r="J177" s="48"/>
      <c r="K177" s="48"/>
      <c r="L177" s="13"/>
      <c r="M177" s="64"/>
      <c r="N177" s="59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63"/>
      <c r="AA177" s="48"/>
      <c r="AB177" s="70"/>
      <c r="AC177" s="62"/>
      <c r="AD177" s="70"/>
    </row>
    <row r="178" spans="1:30" x14ac:dyDescent="0.25">
      <c r="A178" s="276" t="str">
        <f>(A162-1)*2&amp;" kamper"</f>
        <v>16 kamper</v>
      </c>
      <c r="B178" s="13"/>
      <c r="C178" s="292" t="str">
        <f>(C162-1)*2&amp;" Kamper"</f>
        <v>18 Kamper</v>
      </c>
      <c r="D178" s="13"/>
      <c r="E178" s="13"/>
      <c r="F178" s="13"/>
      <c r="G178" s="13"/>
      <c r="H178" s="13"/>
      <c r="I178" s="48"/>
      <c r="J178" s="48"/>
      <c r="K178" s="48"/>
      <c r="L178" s="13"/>
      <c r="M178" s="64"/>
      <c r="N178" s="60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63"/>
      <c r="AA178" s="48"/>
      <c r="AB178" s="70"/>
      <c r="AC178" s="62"/>
      <c r="AD178" s="70"/>
    </row>
    <row r="179" spans="1:30" x14ac:dyDescent="0.25">
      <c r="B179" s="125"/>
      <c r="C179" s="125"/>
      <c r="D179" s="27"/>
      <c r="E179" s="27"/>
      <c r="F179" s="27"/>
      <c r="G179" s="27"/>
      <c r="H179" s="27"/>
      <c r="I179" s="20"/>
      <c r="J179" s="13"/>
      <c r="K179" s="56"/>
      <c r="L179" s="59"/>
      <c r="M179" s="64"/>
      <c r="N179" s="59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63"/>
      <c r="AA179" s="48"/>
      <c r="AB179" s="70"/>
      <c r="AC179" s="62"/>
      <c r="AD179" s="70"/>
    </row>
    <row r="180" spans="1:30" x14ac:dyDescent="0.25">
      <c r="B180" s="106"/>
      <c r="C180" s="106"/>
      <c r="D180" s="37"/>
      <c r="E180" s="13"/>
      <c r="F180" s="20"/>
      <c r="G180" s="13"/>
      <c r="H180" s="20"/>
      <c r="I180" s="20"/>
      <c r="J180" s="13"/>
      <c r="K180" s="56"/>
      <c r="L180" s="61"/>
      <c r="M180" s="64"/>
      <c r="N180" s="61"/>
      <c r="O180" s="13"/>
      <c r="P180" s="13"/>
      <c r="Q180" s="13"/>
      <c r="R180" s="13"/>
      <c r="S180" s="13"/>
      <c r="T180" s="48"/>
      <c r="U180" s="48"/>
      <c r="V180" s="48"/>
      <c r="W180" s="48"/>
      <c r="X180" s="48"/>
      <c r="Y180" s="48"/>
      <c r="Z180" s="63"/>
      <c r="AA180" s="48"/>
      <c r="AB180" s="70"/>
      <c r="AC180" s="62"/>
      <c r="AD180" s="70"/>
    </row>
    <row r="181" spans="1:30" x14ac:dyDescent="0.25">
      <c r="B181" s="106"/>
      <c r="C181" s="106"/>
      <c r="D181" s="37"/>
      <c r="E181" s="13"/>
      <c r="F181" s="20"/>
      <c r="G181" s="13"/>
      <c r="H181" s="20"/>
      <c r="I181" s="20"/>
      <c r="J181" s="13"/>
      <c r="K181" s="56"/>
      <c r="L181" s="33"/>
      <c r="M181" s="64"/>
      <c r="N181" s="33"/>
      <c r="O181" s="13"/>
      <c r="P181" s="13"/>
      <c r="Q181" s="13"/>
      <c r="R181" s="13"/>
      <c r="S181" s="13"/>
      <c r="T181" s="59"/>
      <c r="U181" s="64"/>
      <c r="V181" s="59"/>
      <c r="W181" s="48"/>
      <c r="X181" s="48"/>
      <c r="Y181" s="48"/>
      <c r="Z181" s="63"/>
      <c r="AA181" s="48"/>
      <c r="AB181" s="70"/>
      <c r="AC181" s="62"/>
      <c r="AD181" s="70"/>
    </row>
    <row r="182" spans="1:30" x14ac:dyDescent="0.25">
      <c r="B182" s="106"/>
      <c r="C182" s="106"/>
      <c r="D182" s="37"/>
      <c r="E182" s="13"/>
      <c r="F182" s="20"/>
      <c r="G182" s="13"/>
      <c r="H182" s="20"/>
      <c r="I182" s="20"/>
      <c r="J182" s="13"/>
      <c r="K182" s="56"/>
      <c r="L182" s="13"/>
      <c r="M182" s="56"/>
      <c r="N182" s="13"/>
      <c r="O182" s="13"/>
      <c r="P182" s="13"/>
      <c r="Q182" s="13"/>
      <c r="R182" s="13"/>
      <c r="S182" s="13"/>
      <c r="T182" s="59"/>
      <c r="U182" s="64"/>
      <c r="V182" s="59"/>
      <c r="W182" s="48"/>
      <c r="X182" s="48"/>
      <c r="Y182" s="48"/>
      <c r="Z182" s="63"/>
      <c r="AA182" s="48"/>
      <c r="AB182" s="65"/>
      <c r="AC182" s="62"/>
      <c r="AD182" s="66"/>
    </row>
    <row r="183" spans="1:30" s="27" customFormat="1" x14ac:dyDescent="0.25">
      <c r="A183" s="44"/>
      <c r="B183" s="33"/>
      <c r="C183" s="33"/>
      <c r="D183" s="37"/>
      <c r="E183" s="13"/>
      <c r="F183" s="52"/>
      <c r="G183" s="44"/>
      <c r="H183" s="52"/>
      <c r="I183" s="52"/>
      <c r="J183" s="44"/>
      <c r="K183" s="123"/>
      <c r="L183" s="44"/>
      <c r="M183" s="123"/>
      <c r="N183" s="44"/>
      <c r="O183" s="44"/>
      <c r="P183" s="44"/>
      <c r="Q183" s="44"/>
      <c r="R183" s="44"/>
      <c r="S183" s="44"/>
      <c r="T183" s="59"/>
      <c r="U183" s="64"/>
      <c r="V183" s="59"/>
      <c r="W183" s="48"/>
      <c r="X183" s="48"/>
      <c r="Y183" s="48"/>
      <c r="Z183" s="63"/>
      <c r="AA183" s="48"/>
      <c r="AB183" s="65"/>
      <c r="AC183" s="62"/>
      <c r="AD183" s="66"/>
    </row>
    <row r="184" spans="1:30" s="261" customFormat="1" ht="21" x14ac:dyDescent="0.35">
      <c r="A184" s="261" t="s">
        <v>411</v>
      </c>
      <c r="C184" s="267">
        <f>A186+C186+F186</f>
        <v>26</v>
      </c>
      <c r="D184" s="261" t="s">
        <v>103</v>
      </c>
    </row>
    <row r="185" spans="1:30" x14ac:dyDescent="0.25">
      <c r="A185" s="13"/>
      <c r="B185" s="13"/>
      <c r="C185" s="13"/>
      <c r="D185" s="37"/>
      <c r="E185" s="3" t="s">
        <v>299</v>
      </c>
      <c r="F185" s="243" t="s">
        <v>287</v>
      </c>
      <c r="G185" s="13"/>
      <c r="H185" s="20"/>
      <c r="I185" s="20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60"/>
      <c r="U185" s="64"/>
      <c r="V185" s="60"/>
      <c r="W185" s="48"/>
      <c r="X185" s="48"/>
      <c r="Y185" s="48"/>
      <c r="Z185" s="72"/>
      <c r="AA185" s="48"/>
      <c r="AB185" s="67"/>
      <c r="AC185" s="62"/>
      <c r="AD185" s="67"/>
    </row>
    <row r="186" spans="1:30" x14ac:dyDescent="0.25">
      <c r="A186" s="41">
        <v>11</v>
      </c>
      <c r="B186" s="13"/>
      <c r="C186" s="41">
        <v>10</v>
      </c>
      <c r="D186" s="37"/>
      <c r="F186" s="41">
        <v>5</v>
      </c>
      <c r="H186" s="30"/>
      <c r="I186" s="30"/>
      <c r="J186" s="13"/>
      <c r="K186" s="124"/>
      <c r="L186" s="13"/>
      <c r="M186" s="56"/>
      <c r="N186" s="13"/>
      <c r="O186" s="13"/>
      <c r="P186" s="13"/>
      <c r="Q186" s="13"/>
      <c r="R186" s="13"/>
      <c r="S186" s="13"/>
      <c r="T186" s="59"/>
      <c r="U186" s="64"/>
      <c r="V186" s="59"/>
      <c r="W186" s="48"/>
      <c r="X186" s="48"/>
      <c r="Y186" s="48"/>
      <c r="Z186" s="63"/>
      <c r="AA186" s="48"/>
      <c r="AB186" s="67"/>
      <c r="AC186" s="62"/>
      <c r="AD186" s="67"/>
    </row>
    <row r="187" spans="1:30" x14ac:dyDescent="0.25">
      <c r="A187" s="276" t="s">
        <v>412</v>
      </c>
      <c r="B187" s="13"/>
      <c r="C187" s="285" t="s">
        <v>413</v>
      </c>
      <c r="D187" s="37"/>
      <c r="E187" s="293" t="s">
        <v>450</v>
      </c>
      <c r="F187" s="276" t="s">
        <v>414</v>
      </c>
      <c r="H187" s="13"/>
      <c r="I187" s="13"/>
      <c r="J187"/>
      <c r="K187" s="13"/>
      <c r="L187" s="13"/>
      <c r="M187" s="13"/>
      <c r="N187" s="13"/>
      <c r="O187" s="13"/>
      <c r="P187" s="13"/>
      <c r="Q187" s="13"/>
      <c r="R187" s="13"/>
      <c r="S187" s="13"/>
      <c r="T187" s="59"/>
      <c r="U187" s="64"/>
      <c r="V187" s="59"/>
      <c r="W187" s="48"/>
      <c r="X187" s="48"/>
      <c r="Y187" s="48"/>
      <c r="Z187" s="73"/>
      <c r="AA187" s="48"/>
      <c r="AB187" s="67"/>
      <c r="AC187" s="62"/>
      <c r="AD187" s="67"/>
    </row>
    <row r="188" spans="1:30" x14ac:dyDescent="0.25">
      <c r="A188" s="142" t="s">
        <v>43</v>
      </c>
      <c r="B188" s="13"/>
      <c r="C188" s="142" t="s">
        <v>39</v>
      </c>
      <c r="D188" s="36"/>
      <c r="E188" s="3"/>
      <c r="F188" s="189" t="s">
        <v>13</v>
      </c>
      <c r="H188" s="13"/>
      <c r="I188" s="13"/>
      <c r="J188"/>
      <c r="K188"/>
      <c r="L188" s="13"/>
      <c r="M188" s="13"/>
      <c r="N188" s="13"/>
      <c r="O188" s="13"/>
      <c r="P188" s="13"/>
      <c r="Q188" s="13"/>
      <c r="R188" s="13"/>
      <c r="S188" s="13"/>
      <c r="T188" s="61"/>
      <c r="U188" s="64"/>
      <c r="V188" s="61"/>
      <c r="W188" s="48"/>
      <c r="X188" s="48"/>
      <c r="Y188" s="48"/>
      <c r="Z188" s="63"/>
      <c r="AA188" s="48"/>
      <c r="AB188" s="71"/>
      <c r="AC188" s="62"/>
      <c r="AD188" s="62"/>
    </row>
    <row r="189" spans="1:30" x14ac:dyDescent="0.25">
      <c r="A189" s="142" t="s">
        <v>28</v>
      </c>
      <c r="B189" s="13"/>
      <c r="C189" s="142" t="s">
        <v>64</v>
      </c>
      <c r="D189" s="36"/>
      <c r="E189" s="100"/>
      <c r="F189" s="190" t="s">
        <v>12</v>
      </c>
      <c r="G189" s="13"/>
      <c r="H189" s="13"/>
      <c r="I189" s="13"/>
      <c r="J189"/>
      <c r="K189" s="13"/>
      <c r="L189" s="13"/>
      <c r="M189" s="13"/>
      <c r="N189" s="13"/>
      <c r="O189" s="13"/>
      <c r="P189" s="13"/>
      <c r="Q189" s="13"/>
      <c r="R189" s="13"/>
      <c r="S189" s="13"/>
      <c r="T189" s="33"/>
      <c r="U189" s="64"/>
      <c r="V189" s="33"/>
      <c r="W189" s="48"/>
      <c r="X189" s="48"/>
      <c r="Y189" s="48"/>
      <c r="Z189" s="74"/>
      <c r="AA189" s="48"/>
      <c r="AB189" s="64"/>
      <c r="AC189" s="62"/>
      <c r="AD189" s="64"/>
    </row>
    <row r="190" spans="1:30" x14ac:dyDescent="0.25">
      <c r="A190" s="142" t="s">
        <v>194</v>
      </c>
      <c r="B190" s="13"/>
      <c r="C190" s="142" t="s">
        <v>20</v>
      </c>
      <c r="D190" s="37"/>
      <c r="E190" s="100"/>
      <c r="F190" s="190" t="s">
        <v>398</v>
      </c>
      <c r="G190" s="13"/>
      <c r="H190" s="13"/>
      <c r="I190" s="13"/>
      <c r="J190"/>
      <c r="K190" s="13"/>
      <c r="L190" s="13"/>
      <c r="M190" s="13"/>
      <c r="N190" s="13"/>
      <c r="O190" s="13"/>
      <c r="P190" s="13"/>
      <c r="Q190" s="13"/>
      <c r="R190" s="13"/>
      <c r="S190" s="13"/>
      <c r="T190" s="48"/>
      <c r="U190" s="48"/>
      <c r="V190" s="48"/>
      <c r="W190" s="48"/>
      <c r="X190" s="48"/>
      <c r="Y190" s="48"/>
      <c r="Z190" s="63"/>
      <c r="AA190" s="48"/>
      <c r="AB190" s="64"/>
      <c r="AC190" s="62"/>
      <c r="AD190" s="64"/>
    </row>
    <row r="191" spans="1:30" x14ac:dyDescent="0.25">
      <c r="A191" s="142" t="s">
        <v>175</v>
      </c>
      <c r="B191" s="13"/>
      <c r="C191" s="142" t="s">
        <v>69</v>
      </c>
      <c r="D191" s="13"/>
      <c r="E191" s="100"/>
      <c r="F191" s="190" t="s">
        <v>62</v>
      </c>
      <c r="G191" s="13"/>
      <c r="H191" s="13"/>
      <c r="I191" s="13"/>
      <c r="J191"/>
      <c r="K191" s="13"/>
      <c r="L191" s="13"/>
      <c r="M191" s="13"/>
      <c r="N191" s="13"/>
      <c r="O191" s="13"/>
      <c r="P191" s="13"/>
      <c r="Q191" s="13"/>
      <c r="R191" s="13"/>
      <c r="S191" s="13"/>
      <c r="T191" s="48"/>
      <c r="U191" s="48"/>
      <c r="V191" s="48"/>
      <c r="W191" s="48"/>
      <c r="X191" s="48"/>
      <c r="Y191" s="48"/>
      <c r="Z191" s="75"/>
      <c r="AA191" s="48"/>
      <c r="AB191" s="64"/>
      <c r="AC191" s="62"/>
      <c r="AD191" s="64"/>
    </row>
    <row r="192" spans="1:30" x14ac:dyDescent="0.25">
      <c r="A192" s="142" t="s">
        <v>11</v>
      </c>
      <c r="B192" s="13"/>
      <c r="C192" s="142" t="s">
        <v>86</v>
      </c>
      <c r="D192" s="13"/>
      <c r="E192" s="100"/>
      <c r="F192" s="190" t="s">
        <v>55</v>
      </c>
      <c r="G192" s="13"/>
      <c r="H192" s="13"/>
      <c r="I192" s="13"/>
      <c r="J192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48"/>
      <c r="V192" s="48"/>
      <c r="W192" s="48"/>
      <c r="X192" s="48"/>
      <c r="Y192" s="48"/>
      <c r="Z192" s="68"/>
      <c r="AA192" s="48"/>
      <c r="AB192" s="48"/>
      <c r="AC192" s="48"/>
      <c r="AD192" s="48"/>
    </row>
    <row r="193" spans="1:30" x14ac:dyDescent="0.25">
      <c r="A193" s="142" t="s">
        <v>304</v>
      </c>
      <c r="B193" s="13"/>
      <c r="C193" s="142" t="s">
        <v>457</v>
      </c>
      <c r="D193" s="13"/>
      <c r="E193" s="100"/>
      <c r="F193" s="191"/>
      <c r="G193" s="13"/>
      <c r="H193" s="13"/>
      <c r="I193" s="13"/>
      <c r="J19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48"/>
      <c r="V193" s="48"/>
      <c r="W193" s="48"/>
      <c r="X193" s="48"/>
      <c r="Y193" s="48"/>
      <c r="Z193" s="68"/>
      <c r="AA193" s="48"/>
      <c r="AB193" s="48"/>
      <c r="AC193" s="48"/>
      <c r="AD193" s="48"/>
    </row>
    <row r="194" spans="1:30" x14ac:dyDescent="0.25">
      <c r="A194" s="142" t="s">
        <v>24</v>
      </c>
      <c r="B194" s="13"/>
      <c r="C194" s="142" t="s">
        <v>456</v>
      </c>
      <c r="D194" s="13"/>
      <c r="E194" s="100"/>
      <c r="F194" s="281" t="s">
        <v>415</v>
      </c>
      <c r="G194" s="13"/>
      <c r="H194" s="13"/>
      <c r="I194" s="13"/>
      <c r="J19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48"/>
      <c r="V194" s="48"/>
      <c r="W194" s="48"/>
      <c r="X194" s="48"/>
      <c r="Y194" s="48"/>
      <c r="Z194" s="68"/>
      <c r="AA194" s="48"/>
      <c r="AB194" s="48"/>
      <c r="AC194" s="48"/>
      <c r="AD194" s="48"/>
    </row>
    <row r="195" spans="1:30" x14ac:dyDescent="0.25">
      <c r="A195" s="142" t="s">
        <v>61</v>
      </c>
      <c r="B195" s="13"/>
      <c r="C195" s="142" t="s">
        <v>63</v>
      </c>
      <c r="D195" s="13"/>
      <c r="E195" s="100"/>
      <c r="F195" s="283" t="str">
        <f>(F186-1)*3&amp;" Kamper"</f>
        <v>12 Kamper</v>
      </c>
      <c r="G195" s="13"/>
      <c r="H195" s="13"/>
      <c r="I195" s="13"/>
      <c r="J195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48"/>
      <c r="V195" s="48"/>
      <c r="W195" s="48"/>
      <c r="X195" s="48"/>
      <c r="Y195" s="48"/>
      <c r="Z195" s="63"/>
      <c r="AA195" s="48"/>
      <c r="AB195" s="76"/>
      <c r="AC195" s="48"/>
      <c r="AD195" s="48"/>
    </row>
    <row r="196" spans="1:30" x14ac:dyDescent="0.25">
      <c r="A196" s="142" t="s">
        <v>53</v>
      </c>
      <c r="B196" s="13"/>
      <c r="C196" s="142" t="s">
        <v>280</v>
      </c>
      <c r="D196" s="13"/>
      <c r="E196" s="100"/>
      <c r="F196" s="13"/>
      <c r="G196" s="13"/>
      <c r="H196" s="13"/>
      <c r="I196" s="13"/>
      <c r="J196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48"/>
      <c r="V196" s="48"/>
      <c r="W196" s="48"/>
      <c r="X196" s="48"/>
      <c r="Y196" s="48"/>
      <c r="Z196" s="64"/>
      <c r="AA196" s="48"/>
      <c r="AB196" s="74"/>
      <c r="AC196" s="48"/>
      <c r="AD196" s="48"/>
    </row>
    <row r="197" spans="1:30" x14ac:dyDescent="0.25">
      <c r="A197" s="142" t="s">
        <v>101</v>
      </c>
      <c r="B197" s="13"/>
      <c r="C197" s="142" t="s">
        <v>38</v>
      </c>
      <c r="D197" s="13"/>
      <c r="E197" s="100"/>
      <c r="F197" s="13"/>
      <c r="G197" s="13"/>
      <c r="H197" s="13"/>
      <c r="I197" s="13"/>
      <c r="J197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48"/>
      <c r="V197" s="48"/>
      <c r="W197" s="48"/>
      <c r="X197" s="48"/>
      <c r="Y197" s="48"/>
      <c r="Z197" s="33"/>
      <c r="AA197" s="48"/>
      <c r="AB197" s="75"/>
      <c r="AC197" s="48"/>
      <c r="AD197" s="48"/>
    </row>
    <row r="198" spans="1:30" x14ac:dyDescent="0.25">
      <c r="A198" s="142" t="s">
        <v>17</v>
      </c>
      <c r="B198" s="13"/>
      <c r="C198" s="142"/>
      <c r="D198" s="13"/>
      <c r="E198" s="100"/>
      <c r="F198" s="13"/>
      <c r="G198" s="13"/>
      <c r="H198" s="13"/>
      <c r="I198" s="13"/>
      <c r="J198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48"/>
      <c r="V198" s="48"/>
      <c r="W198" s="48"/>
      <c r="X198" s="48"/>
      <c r="Y198" s="48"/>
      <c r="Z198" s="33"/>
      <c r="AA198" s="48"/>
      <c r="AB198" s="75"/>
      <c r="AC198" s="48"/>
      <c r="AD198" s="48"/>
    </row>
    <row r="199" spans="1:30" x14ac:dyDescent="0.25">
      <c r="A199" s="40"/>
      <c r="B199" s="13"/>
      <c r="C199" s="40"/>
      <c r="D199" s="13"/>
      <c r="E199" s="100"/>
      <c r="F199" s="13"/>
      <c r="G199" s="13"/>
      <c r="H199" s="13"/>
      <c r="I199" s="13"/>
      <c r="J199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48"/>
      <c r="V199" s="48"/>
      <c r="W199" s="48"/>
      <c r="X199" s="48"/>
      <c r="Y199" s="48"/>
      <c r="Z199" s="33"/>
      <c r="AA199" s="48"/>
      <c r="AB199" s="75"/>
      <c r="AC199" s="48"/>
      <c r="AD199" s="48"/>
    </row>
    <row r="200" spans="1:30" x14ac:dyDescent="0.25">
      <c r="A200" s="276" t="str">
        <f>A186&amp;" lag - Dobbel Serie"</f>
        <v>11 lag - Dobbel Serie</v>
      </c>
      <c r="B200" s="13"/>
      <c r="C200" s="285" t="str">
        <f>C186&amp;" lag - Dobbel Serie"</f>
        <v>10 lag - Dobbel Serie</v>
      </c>
      <c r="D200" s="13"/>
      <c r="E200" s="100"/>
      <c r="F200" s="13"/>
      <c r="G200" s="13"/>
      <c r="H200" s="13"/>
      <c r="I200" s="13"/>
      <c r="J200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48"/>
      <c r="V200" s="48"/>
      <c r="W200" s="48"/>
      <c r="X200" s="48"/>
      <c r="Y200" s="48"/>
      <c r="Z200" s="48"/>
      <c r="AA200" s="48"/>
      <c r="AB200" s="73"/>
      <c r="AC200" s="48"/>
      <c r="AD200" s="48"/>
    </row>
    <row r="201" spans="1:30" x14ac:dyDescent="0.25">
      <c r="A201" s="276" t="str">
        <f>(A186-1)*2&amp;" Kamper"</f>
        <v>20 Kamper</v>
      </c>
      <c r="B201" s="13"/>
      <c r="C201" s="285" t="str">
        <f>(C186-1)*2&amp;" Kamper"</f>
        <v>18 Kamper</v>
      </c>
      <c r="D201" s="13"/>
      <c r="E201" s="100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48"/>
      <c r="V201" s="48"/>
      <c r="W201" s="48"/>
      <c r="X201" s="48"/>
      <c r="Y201" s="48"/>
      <c r="Z201" s="48"/>
      <c r="AA201" s="48"/>
      <c r="AB201" s="72"/>
      <c r="AC201" s="48"/>
      <c r="AD201" s="48"/>
    </row>
    <row r="202" spans="1:30" x14ac:dyDescent="0.25">
      <c r="A202" s="13"/>
      <c r="B202" s="13"/>
      <c r="C202" s="13"/>
      <c r="D202" s="34"/>
      <c r="E202" s="100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</row>
    <row r="203" spans="1:30" x14ac:dyDescent="0.25">
      <c r="A203" s="13"/>
      <c r="B203" s="13"/>
      <c r="C203" s="13"/>
      <c r="D203" s="13"/>
      <c r="E203" s="100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48"/>
      <c r="V203" s="48"/>
      <c r="W203" s="48"/>
      <c r="X203" s="48"/>
      <c r="Y203" s="48"/>
      <c r="Z203" s="48"/>
      <c r="AA203" s="48"/>
      <c r="AB203" s="77"/>
      <c r="AC203" s="48"/>
      <c r="AD203" s="48"/>
    </row>
    <row r="204" spans="1:30" s="261" customFormat="1" ht="21" x14ac:dyDescent="0.35">
      <c r="A204" s="261" t="s">
        <v>416</v>
      </c>
      <c r="C204" s="261">
        <f>A207+E207</f>
        <v>12</v>
      </c>
      <c r="D204" s="261" t="s">
        <v>103</v>
      </c>
    </row>
    <row r="205" spans="1:30" ht="15.75" x14ac:dyDescent="0.25">
      <c r="A205" s="13"/>
      <c r="B205" s="13"/>
      <c r="C205" s="13"/>
      <c r="D205" s="13"/>
      <c r="E205" s="13"/>
      <c r="G205" s="110"/>
      <c r="H205" s="185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</row>
    <row r="206" spans="1:30" ht="15.75" x14ac:dyDescent="0.25">
      <c r="A206" s="13"/>
      <c r="B206" s="13"/>
      <c r="C206" s="109" t="s">
        <v>490</v>
      </c>
      <c r="D206" s="13"/>
      <c r="E206" s="109" t="s">
        <v>491</v>
      </c>
      <c r="G206" s="13"/>
      <c r="H206" s="76"/>
      <c r="I206" s="13"/>
      <c r="J206" s="13"/>
      <c r="K206" s="34"/>
      <c r="L206" s="13"/>
      <c r="M206" s="13"/>
      <c r="N206" s="13"/>
      <c r="O206" s="13"/>
      <c r="P206" s="13"/>
      <c r="Q206" s="13"/>
      <c r="R206" s="13"/>
      <c r="S206" s="13"/>
      <c r="T206" s="13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</row>
    <row r="207" spans="1:30" x14ac:dyDescent="0.25">
      <c r="A207" s="41">
        <f>COUNTA(A209:A219)</f>
        <v>9</v>
      </c>
      <c r="B207" s="13"/>
      <c r="C207" s="41">
        <f>COUNTA(C209:C219)</f>
        <v>8</v>
      </c>
      <c r="D207" s="13"/>
      <c r="E207" s="41">
        <v>3</v>
      </c>
      <c r="G207" s="13"/>
      <c r="H207" s="18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x14ac:dyDescent="0.25">
      <c r="A208" s="276" t="s">
        <v>417</v>
      </c>
      <c r="B208" s="13"/>
      <c r="C208" s="276" t="s">
        <v>442</v>
      </c>
      <c r="D208" s="13"/>
      <c r="E208" s="276" t="s">
        <v>443</v>
      </c>
      <c r="G208" s="13"/>
      <c r="H208" s="187"/>
      <c r="I208" s="13"/>
      <c r="J208" s="13"/>
      <c r="K208" s="13"/>
      <c r="L208" s="13"/>
      <c r="M208" s="13"/>
      <c r="N208" s="13"/>
      <c r="O208" s="13"/>
      <c r="P208" s="13"/>
      <c r="Q208" s="13"/>
      <c r="R208" s="34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x14ac:dyDescent="0.25">
      <c r="A209" s="49" t="s">
        <v>194</v>
      </c>
      <c r="B209" s="13"/>
      <c r="C209" s="240" t="s">
        <v>47</v>
      </c>
      <c r="D209" s="13"/>
      <c r="E209" s="240" t="s">
        <v>47</v>
      </c>
      <c r="G209" s="13"/>
      <c r="H209" s="188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85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x14ac:dyDescent="0.25">
      <c r="A210" s="49" t="s">
        <v>64</v>
      </c>
      <c r="B210" s="13"/>
      <c r="C210" s="241" t="s">
        <v>16</v>
      </c>
      <c r="D210" s="13"/>
      <c r="E210" s="241" t="s">
        <v>16</v>
      </c>
      <c r="G210" s="13"/>
      <c r="H210" s="7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x14ac:dyDescent="0.25">
      <c r="A211" s="11" t="s">
        <v>175</v>
      </c>
      <c r="B211" s="13"/>
      <c r="C211" s="241" t="s">
        <v>444</v>
      </c>
      <c r="D211" s="13"/>
      <c r="E211" s="241" t="s">
        <v>25</v>
      </c>
      <c r="G211" s="13"/>
      <c r="H211" s="7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x14ac:dyDescent="0.25">
      <c r="A212" s="11" t="s">
        <v>61</v>
      </c>
      <c r="B212" s="13"/>
      <c r="C212" s="240" t="s">
        <v>445</v>
      </c>
      <c r="D212" s="13"/>
      <c r="E212" s="182"/>
      <c r="G212" s="13"/>
      <c r="H212" s="7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x14ac:dyDescent="0.25">
      <c r="A213" s="49" t="s">
        <v>59</v>
      </c>
      <c r="B213" s="13"/>
      <c r="C213" s="241" t="s">
        <v>25</v>
      </c>
      <c r="D213" s="13"/>
      <c r="E213" s="242"/>
      <c r="G213" s="13"/>
      <c r="H213" s="188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34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x14ac:dyDescent="0.25">
      <c r="A214" s="49" t="s">
        <v>157</v>
      </c>
      <c r="B214" s="13"/>
      <c r="C214" s="241" t="s">
        <v>448</v>
      </c>
      <c r="D214" s="13"/>
      <c r="E214" s="182"/>
      <c r="G214" s="13"/>
      <c r="H214" s="7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x14ac:dyDescent="0.25">
      <c r="A215" s="49" t="s">
        <v>72</v>
      </c>
      <c r="B215" s="13"/>
      <c r="C215" s="241" t="s">
        <v>447</v>
      </c>
      <c r="D215" s="13"/>
      <c r="E215" s="281" t="s">
        <v>449</v>
      </c>
      <c r="G215" s="13"/>
      <c r="H215" s="7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x14ac:dyDescent="0.25">
      <c r="A216" s="11" t="s">
        <v>101</v>
      </c>
      <c r="B216" s="13"/>
      <c r="C216" s="241" t="s">
        <v>446</v>
      </c>
      <c r="D216" s="13"/>
      <c r="E216" s="283" t="str">
        <f>(E207-1)*4&amp;" Kamper"</f>
        <v>8 Kamper</v>
      </c>
      <c r="G216" s="13"/>
      <c r="H216" s="7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56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x14ac:dyDescent="0.25">
      <c r="A217" s="11" t="s">
        <v>17</v>
      </c>
      <c r="B217" s="13"/>
      <c r="C217" s="11"/>
      <c r="D217" s="13"/>
      <c r="E217" s="13"/>
      <c r="F217" s="13"/>
      <c r="G217" s="13"/>
      <c r="H217" s="147"/>
      <c r="I217" s="13"/>
      <c r="J217" s="13"/>
      <c r="K217" s="13"/>
      <c r="L217" s="105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x14ac:dyDescent="0.25">
      <c r="A218" s="49"/>
      <c r="B218" s="13"/>
      <c r="C218" s="49"/>
      <c r="D218" s="13"/>
      <c r="E218" s="13"/>
      <c r="F218" s="13"/>
      <c r="G218" s="13"/>
      <c r="H218" s="13"/>
      <c r="I218" s="13"/>
      <c r="J218" s="61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x14ac:dyDescent="0.25">
      <c r="A219" s="49"/>
      <c r="B219" s="13"/>
      <c r="C219" s="49"/>
      <c r="D219" s="13"/>
      <c r="E219" s="13"/>
      <c r="F219" s="13"/>
      <c r="G219" s="13"/>
      <c r="H219" s="13"/>
      <c r="I219" s="13"/>
      <c r="J219" s="3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x14ac:dyDescent="0.25">
      <c r="A220" s="276" t="str">
        <f>A207&amp;" lag - Dobbel serie"</f>
        <v>9 lag - Dobbel serie</v>
      </c>
      <c r="B220" s="13"/>
      <c r="C220" s="276" t="str">
        <f>C207&amp;" lag - Dobbel serie"</f>
        <v>8 lag - Dobbel serie</v>
      </c>
      <c r="D220" s="13"/>
      <c r="E220" s="13"/>
      <c r="F220" s="13"/>
      <c r="G220" s="13"/>
      <c r="H220" s="13"/>
      <c r="I220" s="13"/>
      <c r="J220" s="48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x14ac:dyDescent="0.25">
      <c r="A221" s="276" t="str">
        <f>(A207-1)*2&amp;" kamper"</f>
        <v>16 kamper</v>
      </c>
      <c r="B221" s="13"/>
      <c r="C221" s="276" t="str">
        <f>(C207-1)*2&amp;" kamper"</f>
        <v>14 kamper</v>
      </c>
      <c r="D221" s="13"/>
      <c r="E221" s="13"/>
      <c r="F221" s="13"/>
      <c r="G221" s="34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s="27" customFormat="1" x14ac:dyDescent="0.25">
      <c r="A222" s="45"/>
      <c r="B222" s="44"/>
      <c r="C222" s="44"/>
      <c r="D222" s="13"/>
      <c r="E222" s="13"/>
      <c r="F222" s="44"/>
      <c r="G222" s="31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1:30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s="261" customFormat="1" ht="21" x14ac:dyDescent="0.35">
      <c r="A224" s="261" t="s">
        <v>418</v>
      </c>
      <c r="E224" s="261">
        <f>A226+C226</f>
        <v>12</v>
      </c>
      <c r="F224" s="261" t="s">
        <v>103</v>
      </c>
      <c r="O224" s="261">
        <f>A226</f>
        <v>7</v>
      </c>
    </row>
    <row r="225" spans="1:30" ht="18.75" x14ac:dyDescent="0.3">
      <c r="A225" s="146" t="s">
        <v>299</v>
      </c>
      <c r="B225" s="146"/>
      <c r="C225" s="146"/>
      <c r="D225" s="13"/>
      <c r="E225" s="146" t="s">
        <v>287</v>
      </c>
      <c r="F225" s="13"/>
      <c r="G225" s="146" t="s">
        <v>407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x14ac:dyDescent="0.25">
      <c r="A226" s="41">
        <f>COUNTA(A228:A237)</f>
        <v>7</v>
      </c>
      <c r="B226" s="13"/>
      <c r="C226" s="41">
        <f>COUNTA(C228:C237)</f>
        <v>5</v>
      </c>
      <c r="D226" s="13"/>
      <c r="E226" s="6">
        <f>COUNTA(E228:E240)</f>
        <v>12</v>
      </c>
      <c r="F226" s="13"/>
      <c r="G226" s="6">
        <f>COUNTA(G228:G240)</f>
        <v>12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x14ac:dyDescent="0.25">
      <c r="A227" s="276" t="s">
        <v>419</v>
      </c>
      <c r="B227" s="13"/>
      <c r="C227" s="285" t="s">
        <v>420</v>
      </c>
      <c r="D227" s="13"/>
      <c r="E227" s="276" t="s">
        <v>419</v>
      </c>
      <c r="F227" s="13"/>
      <c r="G227" s="276" t="s">
        <v>419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x14ac:dyDescent="0.25">
      <c r="A228" s="142" t="s">
        <v>28</v>
      </c>
      <c r="B228" s="13"/>
      <c r="C228" s="142" t="s">
        <v>426</v>
      </c>
      <c r="D228" s="13"/>
      <c r="E228" s="142" t="s">
        <v>28</v>
      </c>
      <c r="F228" s="13"/>
      <c r="G228" s="142" t="s">
        <v>28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34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x14ac:dyDescent="0.25">
      <c r="A229" s="142" t="s">
        <v>47</v>
      </c>
      <c r="B229" s="13"/>
      <c r="C229" s="142" t="s">
        <v>187</v>
      </c>
      <c r="D229" s="13"/>
      <c r="E229" s="142" t="s">
        <v>47</v>
      </c>
      <c r="F229" s="13"/>
      <c r="G229" s="142" t="s">
        <v>47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x14ac:dyDescent="0.25">
      <c r="A230" s="142" t="s">
        <v>175</v>
      </c>
      <c r="B230" s="13"/>
      <c r="C230" s="142" t="s">
        <v>63</v>
      </c>
      <c r="D230" s="13"/>
      <c r="E230" s="142" t="s">
        <v>175</v>
      </c>
      <c r="F230" s="13"/>
      <c r="G230" s="142" t="s">
        <v>175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x14ac:dyDescent="0.25">
      <c r="A231" s="142" t="s">
        <v>61</v>
      </c>
      <c r="B231" s="13"/>
      <c r="C231" s="142" t="s">
        <v>93</v>
      </c>
      <c r="D231" s="13"/>
      <c r="E231" s="142" t="s">
        <v>61</v>
      </c>
      <c r="F231" s="13"/>
      <c r="G231" s="142" t="s">
        <v>61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18.75" x14ac:dyDescent="0.3">
      <c r="A232" s="142" t="s">
        <v>59</v>
      </c>
      <c r="B232" s="13"/>
      <c r="C232" s="142" t="s">
        <v>31</v>
      </c>
      <c r="D232" s="146"/>
      <c r="E232" s="142" t="s">
        <v>59</v>
      </c>
      <c r="F232" s="13"/>
      <c r="G232" s="142" t="s">
        <v>59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x14ac:dyDescent="0.25">
      <c r="A233" s="142" t="s">
        <v>157</v>
      </c>
      <c r="B233" s="13"/>
      <c r="C233" s="142"/>
      <c r="D233" s="13"/>
      <c r="E233" s="142" t="s">
        <v>157</v>
      </c>
      <c r="F233" s="13"/>
      <c r="G233" s="142" t="s">
        <v>157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x14ac:dyDescent="0.25">
      <c r="A234" s="142" t="s">
        <v>325</v>
      </c>
      <c r="B234" s="13"/>
      <c r="C234" s="142"/>
      <c r="D234" s="13"/>
      <c r="E234" s="142" t="s">
        <v>325</v>
      </c>
      <c r="F234" s="13"/>
      <c r="G234" s="142" t="s">
        <v>325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x14ac:dyDescent="0.25">
      <c r="A235" s="11"/>
      <c r="B235" s="13"/>
      <c r="C235" s="11"/>
      <c r="D235" s="13"/>
      <c r="E235" s="142" t="s">
        <v>427</v>
      </c>
      <c r="F235" s="13"/>
      <c r="G235" s="142" t="s">
        <v>427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x14ac:dyDescent="0.25">
      <c r="A236" s="116"/>
      <c r="B236" s="13"/>
      <c r="C236" s="116"/>
      <c r="D236" s="13"/>
      <c r="E236" s="142" t="s">
        <v>428</v>
      </c>
      <c r="F236" s="13"/>
      <c r="G236" s="142" t="s">
        <v>428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x14ac:dyDescent="0.25">
      <c r="A237" s="116"/>
      <c r="B237" s="13"/>
      <c r="C237" s="116"/>
      <c r="D237" s="13"/>
      <c r="E237" s="142" t="s">
        <v>429</v>
      </c>
      <c r="F237" s="13"/>
      <c r="G237" s="142" t="s">
        <v>429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x14ac:dyDescent="0.25">
      <c r="A238" s="276" t="str">
        <f>A226&amp;" lag - Dobbel serie"</f>
        <v>7 lag - Dobbel serie</v>
      </c>
      <c r="B238" s="13"/>
      <c r="C238" s="285" t="str">
        <f>C226&amp;" lag - Trippel serie"</f>
        <v>5 lag - Trippel serie</v>
      </c>
      <c r="D238" s="13"/>
      <c r="E238" s="142" t="s">
        <v>458</v>
      </c>
      <c r="F238" s="13"/>
      <c r="G238" s="142" t="s">
        <v>458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spans="1:30" x14ac:dyDescent="0.25">
      <c r="A239" s="276" t="str">
        <f>(A226-1)* 2&amp;" kamper"</f>
        <v>12 kamper</v>
      </c>
      <c r="B239" s="13"/>
      <c r="C239" s="285" t="str">
        <f>(C226-1)* 3&amp;" kamper"</f>
        <v>12 kamper</v>
      </c>
      <c r="D239" s="13"/>
      <c r="E239" s="142" t="s">
        <v>430</v>
      </c>
      <c r="F239" s="13"/>
      <c r="G239" s="142" t="s">
        <v>430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x14ac:dyDescent="0.25">
      <c r="A240" s="13"/>
      <c r="B240" s="13"/>
      <c r="C240" s="13"/>
      <c r="D240" s="13"/>
      <c r="E240" s="11"/>
      <c r="F240" s="13"/>
      <c r="G240" s="11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spans="1:30" x14ac:dyDescent="0.25">
      <c r="A241" s="13"/>
      <c r="B241" s="13"/>
      <c r="C241" s="13"/>
      <c r="D241" s="2"/>
      <c r="E241" s="276" t="str">
        <f>E226&amp;" lag - Enkel serie"</f>
        <v>12 lag - Enkel serie</v>
      </c>
      <c r="F241" s="13"/>
      <c r="G241" s="276" t="str">
        <f>G226&amp;" lag - Enkel serie"</f>
        <v>12 lag - Enkel serie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x14ac:dyDescent="0.25">
      <c r="A242" s="13"/>
      <c r="B242" s="13"/>
      <c r="C242" s="13"/>
      <c r="D242" s="2"/>
      <c r="E242" s="276" t="str">
        <f>(E226-1)&amp;" kamper"</f>
        <v>11 kamper</v>
      </c>
      <c r="F242" s="13"/>
      <c r="G242" s="276" t="str">
        <f>(G226-1)*2&amp;" kamper"</f>
        <v>22 kamper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x14ac:dyDescent="0.25">
      <c r="A243" s="13"/>
      <c r="B243" s="13"/>
      <c r="C243" s="13"/>
      <c r="D243" s="13"/>
      <c r="E243" s="2"/>
      <c r="F243" s="13"/>
      <c r="G243" s="48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spans="1:30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spans="1:30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spans="1:30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spans="1:30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spans="1:30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spans="1:30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spans="1:30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spans="1:30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spans="1:30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</row>
    <row r="261" spans="1:30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</row>
    <row r="263" spans="1:30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spans="1:30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spans="1:30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x14ac:dyDescent="0.25">
      <c r="D276" s="13"/>
      <c r="E276" s="13"/>
    </row>
    <row r="277" spans="1:30" x14ac:dyDescent="0.25">
      <c r="D277" s="13"/>
      <c r="E277" s="13"/>
    </row>
    <row r="278" spans="1:30" x14ac:dyDescent="0.25">
      <c r="D278" s="13"/>
      <c r="E278" s="13"/>
    </row>
    <row r="279" spans="1:30" x14ac:dyDescent="0.25">
      <c r="D279" s="13"/>
      <c r="E279" s="13"/>
    </row>
  </sheetData>
  <sortState xmlns:xlrd2="http://schemas.microsoft.com/office/spreadsheetml/2017/richdata2" ref="C210:C217">
    <sortCondition ref="C209:C217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5" manualBreakCount="5">
    <brk id="75" max="16383" man="1"/>
    <brk id="106" max="16383" man="1"/>
    <brk id="171" max="16383" man="1"/>
    <brk id="216" max="16383" man="1"/>
    <brk id="258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0"/>
  <sheetViews>
    <sheetView tabSelected="1" topLeftCell="A334" zoomScale="60" zoomScaleNormal="60" zoomScalePageLayoutView="80" workbookViewId="0">
      <selection activeCell="D361" sqref="D361:D366"/>
    </sheetView>
  </sheetViews>
  <sheetFormatPr baseColWidth="10" defaultColWidth="11.42578125" defaultRowHeight="15" x14ac:dyDescent="0.25"/>
  <cols>
    <col min="1" max="1" width="7.140625" style="14" customWidth="1"/>
    <col min="2" max="2" width="36.140625" style="14" bestFit="1" customWidth="1"/>
    <col min="3" max="3" width="3.85546875" style="14" customWidth="1"/>
    <col min="4" max="4" width="35.140625" style="14" bestFit="1" customWidth="1"/>
    <col min="5" max="5" width="3.85546875" style="14" customWidth="1"/>
    <col min="6" max="6" width="33.140625" style="14" bestFit="1" customWidth="1"/>
    <col min="7" max="7" width="4" style="14" customWidth="1"/>
    <col min="8" max="8" width="33.42578125" style="14" bestFit="1" customWidth="1"/>
    <col min="9" max="9" width="3.85546875" style="14" customWidth="1"/>
    <col min="10" max="10" width="31.5703125" style="14" bestFit="1" customWidth="1"/>
    <col min="11" max="11" width="3.85546875" style="14" customWidth="1"/>
    <col min="12" max="12" width="29.7109375" style="14" bestFit="1" customWidth="1"/>
    <col min="13" max="13" width="4" style="14" customWidth="1"/>
    <col min="14" max="14" width="31.42578125" style="14" bestFit="1" customWidth="1"/>
    <col min="15" max="15" width="4" style="14" customWidth="1"/>
    <col min="16" max="16" width="23.28515625" style="14" customWidth="1"/>
    <col min="17" max="17" width="4.7109375" style="86" customWidth="1"/>
    <col min="18" max="18" width="23.42578125" style="14" customWidth="1"/>
    <col min="19" max="19" width="8.28515625" style="14" customWidth="1"/>
    <col min="20" max="20" width="21.140625" style="14" customWidth="1"/>
    <col min="21" max="21" width="9.42578125" style="14" customWidth="1"/>
    <col min="22" max="22" width="22.42578125" style="14" customWidth="1"/>
    <col min="23" max="16384" width="11.42578125" style="14"/>
  </cols>
  <sheetData>
    <row r="1" spans="1:26" s="264" customFormat="1" ht="21" x14ac:dyDescent="0.35">
      <c r="B1" s="261" t="s">
        <v>102</v>
      </c>
      <c r="D1" s="261">
        <f>B3+D3+F3+H3+J3</f>
        <v>90</v>
      </c>
      <c r="E1" s="261" t="s">
        <v>103</v>
      </c>
    </row>
    <row r="2" spans="1:26" s="15" customFormat="1" x14ac:dyDescent="0.25">
      <c r="A2" s="44"/>
      <c r="B2" s="46"/>
      <c r="C2" s="46"/>
      <c r="D2" s="13"/>
      <c r="E2" s="13"/>
      <c r="F2" s="46"/>
      <c r="G2" s="46"/>
      <c r="H2" s="44"/>
      <c r="I2" s="44"/>
      <c r="J2" s="44"/>
      <c r="K2"/>
      <c r="L2"/>
      <c r="M2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x14ac:dyDescent="0.25">
      <c r="A3" s="13"/>
      <c r="B3" s="41">
        <f>COUNTA(B5:B25)</f>
        <v>19</v>
      </c>
      <c r="C3" s="13"/>
      <c r="D3" s="41">
        <f>COUNTA(D5:D25)</f>
        <v>19</v>
      </c>
      <c r="E3" s="13"/>
      <c r="F3" s="41">
        <f>COUNTA(F5:F25)</f>
        <v>18</v>
      </c>
      <c r="G3" s="13"/>
      <c r="H3" s="41">
        <f>COUNTA(H5:H25)</f>
        <v>16</v>
      </c>
      <c r="I3" s="13"/>
      <c r="J3" s="41">
        <f>COUNTA(J5:J25)</f>
        <v>18</v>
      </c>
      <c r="K3"/>
      <c r="M3"/>
      <c r="O3" s="13"/>
      <c r="P3" s="13"/>
      <c r="Q3" s="44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13"/>
      <c r="B4" s="277" t="s">
        <v>104</v>
      </c>
      <c r="C4" s="13"/>
      <c r="D4" s="277" t="s">
        <v>105</v>
      </c>
      <c r="E4" s="13"/>
      <c r="F4" s="277" t="s">
        <v>106</v>
      </c>
      <c r="G4" s="13"/>
      <c r="H4" s="277" t="s">
        <v>107</v>
      </c>
      <c r="I4" s="13"/>
      <c r="J4" s="277" t="s">
        <v>461</v>
      </c>
      <c r="K4"/>
      <c r="M4"/>
      <c r="O4" s="13"/>
      <c r="P4" s="13"/>
      <c r="Q4" s="44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3"/>
      <c r="B5" s="169" t="s">
        <v>53</v>
      </c>
      <c r="C5" s="13"/>
      <c r="D5" s="169" t="s">
        <v>108</v>
      </c>
      <c r="E5" s="13"/>
      <c r="F5" s="170" t="s">
        <v>30</v>
      </c>
      <c r="G5" s="13"/>
      <c r="H5" s="169" t="s">
        <v>63</v>
      </c>
      <c r="I5" s="13"/>
      <c r="J5" s="189" t="s">
        <v>111</v>
      </c>
      <c r="K5"/>
      <c r="M5"/>
      <c r="O5" s="13"/>
      <c r="P5" s="13"/>
      <c r="Q5" s="44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275"/>
      <c r="B6" s="170" t="s">
        <v>19</v>
      </c>
      <c r="C6" s="13"/>
      <c r="D6" s="170" t="s">
        <v>97</v>
      </c>
      <c r="E6" s="13"/>
      <c r="F6" s="170" t="s">
        <v>80</v>
      </c>
      <c r="G6" s="13"/>
      <c r="H6" s="170" t="s">
        <v>93</v>
      </c>
      <c r="I6" s="13"/>
      <c r="J6" s="190" t="s">
        <v>114</v>
      </c>
      <c r="K6"/>
      <c r="M6"/>
      <c r="O6" s="16"/>
      <c r="P6" s="13"/>
      <c r="Q6" s="44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275"/>
      <c r="B7" s="170" t="s">
        <v>115</v>
      </c>
      <c r="C7" s="13"/>
      <c r="D7" s="170" t="s">
        <v>116</v>
      </c>
      <c r="E7" s="13"/>
      <c r="F7" s="170" t="s">
        <v>132</v>
      </c>
      <c r="G7" s="13"/>
      <c r="H7" s="170" t="s">
        <v>94</v>
      </c>
      <c r="I7" s="13"/>
      <c r="J7" s="190" t="s">
        <v>16</v>
      </c>
      <c r="K7"/>
      <c r="M7"/>
      <c r="O7" s="13"/>
      <c r="P7" s="13"/>
      <c r="Q7" s="31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275"/>
      <c r="B8" s="170" t="s">
        <v>119</v>
      </c>
      <c r="C8" s="13"/>
      <c r="D8" s="170" t="s">
        <v>82</v>
      </c>
      <c r="E8" s="13"/>
      <c r="F8" s="170" t="s">
        <v>157</v>
      </c>
      <c r="G8" s="13"/>
      <c r="H8" s="170" t="s">
        <v>121</v>
      </c>
      <c r="I8" s="13"/>
      <c r="J8" s="190" t="s">
        <v>62</v>
      </c>
      <c r="K8"/>
      <c r="M8"/>
      <c r="O8" s="13"/>
      <c r="P8" s="13"/>
      <c r="Q8" s="44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275"/>
      <c r="B9" s="170" t="s">
        <v>122</v>
      </c>
      <c r="C9" s="13"/>
      <c r="D9" s="170" t="s">
        <v>27</v>
      </c>
      <c r="E9" s="13"/>
      <c r="F9" s="171" t="s">
        <v>123</v>
      </c>
      <c r="G9" s="13"/>
      <c r="H9" s="170" t="s">
        <v>124</v>
      </c>
      <c r="I9" s="13"/>
      <c r="J9" s="190" t="s">
        <v>125</v>
      </c>
      <c r="K9"/>
      <c r="M9"/>
      <c r="O9" s="13"/>
      <c r="P9" s="13"/>
      <c r="Q9" s="44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275"/>
      <c r="B10" s="170" t="s">
        <v>126</v>
      </c>
      <c r="C10" s="13"/>
      <c r="D10" s="170" t="s">
        <v>64</v>
      </c>
      <c r="E10" s="13"/>
      <c r="F10" s="171" t="s">
        <v>127</v>
      </c>
      <c r="G10" s="13"/>
      <c r="H10" s="170" t="s">
        <v>48</v>
      </c>
      <c r="I10" s="13"/>
      <c r="J10" s="189" t="s">
        <v>128</v>
      </c>
      <c r="K10"/>
      <c r="M10"/>
      <c r="O10" s="13"/>
      <c r="P10" s="13"/>
      <c r="Q10" s="44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275"/>
      <c r="B11" s="170" t="s">
        <v>129</v>
      </c>
      <c r="C11" s="13"/>
      <c r="D11" s="170" t="s">
        <v>130</v>
      </c>
      <c r="E11" s="13"/>
      <c r="F11" s="171" t="s">
        <v>131</v>
      </c>
      <c r="G11" s="13"/>
      <c r="H11" s="170" t="s">
        <v>133</v>
      </c>
      <c r="I11" s="13"/>
      <c r="J11" s="190" t="s">
        <v>44</v>
      </c>
      <c r="K11"/>
      <c r="M11"/>
      <c r="O11" s="13"/>
      <c r="P11" s="13"/>
      <c r="Q11" s="44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275"/>
      <c r="B12" s="170" t="s">
        <v>134</v>
      </c>
      <c r="C12" s="13"/>
      <c r="D12" s="170" t="s">
        <v>135</v>
      </c>
      <c r="E12" s="13"/>
      <c r="F12" s="171" t="s">
        <v>77</v>
      </c>
      <c r="G12" s="13"/>
      <c r="H12" s="170" t="s">
        <v>137</v>
      </c>
      <c r="I12" s="13"/>
      <c r="J12" s="190" t="s">
        <v>12</v>
      </c>
      <c r="K12"/>
      <c r="M12"/>
      <c r="O12" s="13"/>
      <c r="P12" s="13"/>
      <c r="Q12" s="44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275"/>
      <c r="B13" s="170" t="s">
        <v>138</v>
      </c>
      <c r="C13" s="13"/>
      <c r="D13" s="170" t="s">
        <v>38</v>
      </c>
      <c r="E13" s="13"/>
      <c r="F13" s="171" t="s">
        <v>87</v>
      </c>
      <c r="G13" s="13"/>
      <c r="H13" s="170" t="s">
        <v>91</v>
      </c>
      <c r="I13" s="13"/>
      <c r="J13" s="190" t="s">
        <v>58</v>
      </c>
      <c r="K13"/>
      <c r="M13"/>
      <c r="O13" s="13"/>
      <c r="P13" s="13"/>
      <c r="Q13" s="44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25">
      <c r="A14" s="275"/>
      <c r="B14" s="170" t="s">
        <v>45</v>
      </c>
      <c r="C14" s="13"/>
      <c r="D14" s="170" t="s">
        <v>29</v>
      </c>
      <c r="E14" s="13"/>
      <c r="F14" s="171" t="s">
        <v>462</v>
      </c>
      <c r="G14" s="13"/>
      <c r="H14" s="170" t="s">
        <v>142</v>
      </c>
      <c r="I14" s="13"/>
      <c r="J14" s="190" t="s">
        <v>143</v>
      </c>
      <c r="K14"/>
      <c r="M14"/>
      <c r="O14" s="13"/>
      <c r="P14" s="13"/>
      <c r="Q14" s="31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275"/>
      <c r="B15" s="170" t="s">
        <v>144</v>
      </c>
      <c r="C15" s="13"/>
      <c r="D15" s="170" t="s">
        <v>145</v>
      </c>
      <c r="E15" s="13"/>
      <c r="F15" s="171" t="s">
        <v>146</v>
      </c>
      <c r="G15" s="13"/>
      <c r="H15" s="170" t="s">
        <v>147</v>
      </c>
      <c r="I15" s="13"/>
      <c r="J15" s="190" t="s">
        <v>47</v>
      </c>
      <c r="K15"/>
      <c r="M15"/>
      <c r="O15" s="13"/>
      <c r="P15" s="13"/>
      <c r="Q15" s="31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275"/>
      <c r="B16" s="170" t="s">
        <v>148</v>
      </c>
      <c r="C16" s="13"/>
      <c r="D16" s="170" t="s">
        <v>149</v>
      </c>
      <c r="E16" s="13"/>
      <c r="F16" s="171" t="s">
        <v>150</v>
      </c>
      <c r="G16" s="13"/>
      <c r="H16" s="170" t="s">
        <v>152</v>
      </c>
      <c r="I16" s="13"/>
      <c r="J16" s="190" t="s">
        <v>153</v>
      </c>
      <c r="K16"/>
      <c r="M16"/>
      <c r="O16" s="13"/>
      <c r="P16" s="13"/>
      <c r="Q16" s="31"/>
      <c r="R16" s="13"/>
      <c r="S16" s="13"/>
      <c r="T16" s="13"/>
      <c r="U16" s="13"/>
      <c r="V16" s="13"/>
      <c r="W16" s="13"/>
      <c r="X16" s="13"/>
      <c r="Y16" s="13"/>
      <c r="Z16" s="13"/>
    </row>
    <row r="17" spans="1:26" x14ac:dyDescent="0.25">
      <c r="A17" s="275"/>
      <c r="B17" s="170" t="s">
        <v>154</v>
      </c>
      <c r="C17" s="13"/>
      <c r="D17" s="170" t="s">
        <v>136</v>
      </c>
      <c r="E17" s="13"/>
      <c r="F17" s="171" t="s">
        <v>156</v>
      </c>
      <c r="G17" s="13"/>
      <c r="H17" s="170" t="s">
        <v>101</v>
      </c>
      <c r="I17" s="13"/>
      <c r="J17" s="190" t="s">
        <v>158</v>
      </c>
      <c r="K17"/>
      <c r="M17"/>
      <c r="O17" s="13"/>
      <c r="P17" s="13"/>
      <c r="Q17" s="31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275"/>
      <c r="B18" s="170" t="s">
        <v>159</v>
      </c>
      <c r="C18" s="13"/>
      <c r="D18" s="170" t="s">
        <v>139</v>
      </c>
      <c r="E18" s="13"/>
      <c r="F18" s="171" t="s">
        <v>161</v>
      </c>
      <c r="G18" s="13"/>
      <c r="H18" s="170" t="s">
        <v>17</v>
      </c>
      <c r="I18" s="13"/>
      <c r="J18" s="189" t="s">
        <v>162</v>
      </c>
      <c r="K18"/>
      <c r="M18"/>
      <c r="O18" s="13"/>
      <c r="P18" s="13"/>
      <c r="Q18" s="44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275"/>
      <c r="B19" s="175" t="s">
        <v>163</v>
      </c>
      <c r="C19" s="13"/>
      <c r="D19" s="170" t="s">
        <v>141</v>
      </c>
      <c r="E19" s="13"/>
      <c r="F19" s="169" t="s">
        <v>110</v>
      </c>
      <c r="G19" s="13"/>
      <c r="H19" s="170" t="s">
        <v>31</v>
      </c>
      <c r="I19" s="13"/>
      <c r="J19" s="190" t="s">
        <v>164</v>
      </c>
      <c r="K19"/>
      <c r="M19"/>
      <c r="O19" s="13"/>
      <c r="P19" s="13"/>
      <c r="Q19" s="44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275"/>
      <c r="B20" s="170" t="s">
        <v>155</v>
      </c>
      <c r="C20" s="13"/>
      <c r="D20" s="170" t="s">
        <v>74</v>
      </c>
      <c r="E20" s="13"/>
      <c r="F20" s="170" t="s">
        <v>113</v>
      </c>
      <c r="G20" s="13"/>
      <c r="H20" s="170" t="s">
        <v>33</v>
      </c>
      <c r="I20" s="13"/>
      <c r="J20" s="190" t="s">
        <v>165</v>
      </c>
      <c r="K20"/>
      <c r="M20"/>
      <c r="O20" s="13"/>
      <c r="P20" s="13"/>
      <c r="Q20" s="44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275"/>
      <c r="B21" s="170" t="s">
        <v>160</v>
      </c>
      <c r="C21" s="13"/>
      <c r="D21" s="170" t="s">
        <v>151</v>
      </c>
      <c r="E21" s="13"/>
      <c r="F21" s="170" t="s">
        <v>118</v>
      </c>
      <c r="G21" s="13"/>
      <c r="H21" s="47"/>
      <c r="I21" s="13"/>
      <c r="J21" s="190" t="s">
        <v>166</v>
      </c>
      <c r="K21"/>
      <c r="M21"/>
      <c r="O21" s="13"/>
      <c r="P21" s="13"/>
      <c r="Q21" s="44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275"/>
      <c r="B22" s="171" t="s">
        <v>109</v>
      </c>
      <c r="C22" s="13"/>
      <c r="D22" s="171" t="s">
        <v>117</v>
      </c>
      <c r="E22" s="13"/>
      <c r="F22" s="170" t="s">
        <v>120</v>
      </c>
      <c r="G22" s="13"/>
      <c r="H22" s="47"/>
      <c r="I22" s="13"/>
      <c r="J22" s="190" t="s">
        <v>167</v>
      </c>
      <c r="K22"/>
      <c r="M22"/>
      <c r="O22" s="13"/>
      <c r="P22" s="13"/>
      <c r="Q22" s="44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275"/>
      <c r="B23" s="171" t="s">
        <v>112</v>
      </c>
      <c r="C23" s="13"/>
      <c r="D23" s="171" t="s">
        <v>23</v>
      </c>
      <c r="E23" s="13"/>
      <c r="F23" s="47"/>
      <c r="G23" s="13"/>
      <c r="H23" s="47"/>
      <c r="I23" s="13"/>
      <c r="J23" s="191"/>
      <c r="K23"/>
      <c r="M23"/>
      <c r="O23" s="13"/>
      <c r="P23" s="13"/>
      <c r="Q23" s="44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3"/>
      <c r="B24" s="42"/>
      <c r="C24" s="13"/>
      <c r="D24" s="42"/>
      <c r="E24" s="13"/>
      <c r="F24" s="47"/>
      <c r="G24" s="13"/>
      <c r="H24" s="47"/>
      <c r="I24" s="13"/>
      <c r="J24" s="191"/>
      <c r="K24"/>
      <c r="M24"/>
      <c r="O24" s="13"/>
      <c r="P24" s="13"/>
      <c r="Q24" s="44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3"/>
      <c r="B25" s="42"/>
      <c r="C25" s="13"/>
      <c r="D25" s="42"/>
      <c r="E25" s="13"/>
      <c r="F25" s="47"/>
      <c r="G25" s="13"/>
      <c r="H25" s="47"/>
      <c r="I25" s="13"/>
      <c r="J25" s="191"/>
      <c r="K25"/>
      <c r="M25"/>
      <c r="O25" s="13"/>
      <c r="P25" s="13"/>
      <c r="Q25" s="44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3"/>
      <c r="B26" s="279" t="str">
        <f>B3&amp;" lag - aktivitetsserie"</f>
        <v>19 lag - aktivitetsserie</v>
      </c>
      <c r="C26" s="13"/>
      <c r="D26" s="279" t="str">
        <f>D3&amp;" lag - aktivitetsserie"</f>
        <v>19 lag - aktivitetsserie</v>
      </c>
      <c r="E26" s="13"/>
      <c r="F26" s="279" t="str">
        <f>F3&amp;" lag - aktivitetsserie"</f>
        <v>18 lag - aktivitetsserie</v>
      </c>
      <c r="G26" s="13"/>
      <c r="H26" s="279" t="str">
        <f>H3&amp;" lag - aktivitetsserie"</f>
        <v>16 lag - aktivitetsserie</v>
      </c>
      <c r="I26" s="13"/>
      <c r="J26" s="279" t="str">
        <f>J3&amp;" lag - aktivitetsserie"</f>
        <v>18 lag - aktivitetsserie</v>
      </c>
      <c r="K26"/>
      <c r="M26"/>
      <c r="O26" s="13"/>
      <c r="P26" s="13"/>
      <c r="Q26" s="44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3"/>
      <c r="B27" s="280" t="s">
        <v>168</v>
      </c>
      <c r="C27" s="13"/>
      <c r="D27" s="280" t="s">
        <v>168</v>
      </c>
      <c r="E27" s="13"/>
      <c r="F27" s="280" t="s">
        <v>168</v>
      </c>
      <c r="G27" s="13"/>
      <c r="H27" s="280" t="s">
        <v>168</v>
      </c>
      <c r="I27" s="13"/>
      <c r="J27" s="278" t="s">
        <v>168</v>
      </c>
      <c r="K27"/>
      <c r="M27"/>
      <c r="O27" s="13"/>
      <c r="P27" s="13"/>
      <c r="Q27" s="44"/>
      <c r="R27" s="13"/>
      <c r="S27" s="13"/>
      <c r="T27" s="13"/>
      <c r="U27" s="13"/>
      <c r="V27" s="13"/>
      <c r="W27" s="13"/>
      <c r="X27" s="13"/>
      <c r="Y27" s="13"/>
      <c r="Z27" s="13"/>
    </row>
    <row r="28" spans="1:26" s="15" customFormat="1" x14ac:dyDescent="0.25">
      <c r="A28" s="44"/>
      <c r="B28" s="48"/>
      <c r="C28" s="44"/>
      <c r="D28" s="48"/>
      <c r="E28" s="44"/>
      <c r="F28" s="44"/>
      <c r="G28" s="44"/>
      <c r="H28" s="44"/>
      <c r="I28" s="44"/>
      <c r="J28" s="44"/>
      <c r="K28"/>
      <c r="L28" s="44"/>
      <c r="M28"/>
      <c r="O28" s="44"/>
      <c r="P28" s="44"/>
      <c r="Q28" s="44"/>
      <c r="R28" s="44"/>
      <c r="S28" s="13"/>
      <c r="T28" s="13"/>
      <c r="U28" s="13"/>
      <c r="V28" s="44"/>
      <c r="W28" s="44"/>
      <c r="X28" s="44"/>
      <c r="Y28" s="44"/>
      <c r="Z28" s="44"/>
    </row>
    <row r="29" spans="1:2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/>
      <c r="L29"/>
      <c r="M29"/>
      <c r="N29" s="13"/>
      <c r="O29" s="13"/>
      <c r="P29" s="13"/>
      <c r="Q29" s="44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264" customFormat="1" ht="21" x14ac:dyDescent="0.35">
      <c r="B30" s="261" t="s">
        <v>169</v>
      </c>
      <c r="D30" s="261">
        <f>B32+D32+J32+F32+H32+B57+D57</f>
        <v>113</v>
      </c>
      <c r="E30" s="261" t="s">
        <v>103</v>
      </c>
    </row>
    <row r="31" spans="1:2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/>
      <c r="L31"/>
      <c r="M31"/>
      <c r="N31" s="13"/>
      <c r="O31" s="13"/>
      <c r="P31" s="13"/>
      <c r="Q31" s="44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3"/>
      <c r="B32" s="41">
        <f>COUNTA(B34:B51)</f>
        <v>16</v>
      </c>
      <c r="C32" s="13"/>
      <c r="D32" s="41">
        <f>COUNTA(D34:D51)</f>
        <v>17</v>
      </c>
      <c r="E32" s="13"/>
      <c r="F32" s="41">
        <f>COUNTA(F34:F51)</f>
        <v>17</v>
      </c>
      <c r="G32" s="13"/>
      <c r="H32" s="41">
        <f>COUNTA(H34:H51)</f>
        <v>15</v>
      </c>
      <c r="I32" s="13"/>
      <c r="J32" s="41">
        <f>COUNTA(J34:J56)</f>
        <v>23</v>
      </c>
      <c r="K32"/>
      <c r="M32"/>
      <c r="N32" s="13"/>
      <c r="O32" s="13"/>
      <c r="P32" s="13"/>
      <c r="Q32" s="31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3"/>
      <c r="B33" s="276" t="s">
        <v>170</v>
      </c>
      <c r="C33" s="13"/>
      <c r="D33" s="276" t="s">
        <v>171</v>
      </c>
      <c r="E33" s="13"/>
      <c r="F33" s="276" t="s">
        <v>172</v>
      </c>
      <c r="G33" s="13"/>
      <c r="H33" s="276" t="s">
        <v>173</v>
      </c>
      <c r="I33" s="13"/>
      <c r="J33" s="276" t="s">
        <v>483</v>
      </c>
      <c r="K33"/>
      <c r="M33"/>
      <c r="N33" s="13"/>
      <c r="O33" s="13"/>
      <c r="P33" s="13"/>
      <c r="Q33" s="44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3"/>
      <c r="B34" s="169" t="s">
        <v>52</v>
      </c>
      <c r="C34" s="13"/>
      <c r="D34" s="169" t="s">
        <v>112</v>
      </c>
      <c r="E34" s="13"/>
      <c r="F34" s="169" t="s">
        <v>174</v>
      </c>
      <c r="G34" s="13"/>
      <c r="H34" s="169" t="s">
        <v>175</v>
      </c>
      <c r="I34" s="13"/>
      <c r="J34" s="189" t="s">
        <v>114</v>
      </c>
      <c r="K34"/>
      <c r="M34"/>
      <c r="N34" s="13"/>
      <c r="O34" s="13"/>
      <c r="P34" s="13"/>
      <c r="Q34" s="44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3"/>
      <c r="B35" s="170" t="s">
        <v>122</v>
      </c>
      <c r="C35" s="13"/>
      <c r="D35" s="170" t="s">
        <v>144</v>
      </c>
      <c r="E35" s="13"/>
      <c r="F35" s="170" t="s">
        <v>176</v>
      </c>
      <c r="G35" s="13"/>
      <c r="H35" s="170" t="s">
        <v>20</v>
      </c>
      <c r="I35" s="13"/>
      <c r="J35" s="190" t="s">
        <v>177</v>
      </c>
      <c r="K35"/>
      <c r="M35"/>
      <c r="N35" s="13"/>
      <c r="O35" s="13"/>
      <c r="P35" s="13"/>
      <c r="Q35" s="31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3"/>
      <c r="B36" s="170" t="s">
        <v>126</v>
      </c>
      <c r="C36" s="13"/>
      <c r="D36" s="170" t="s">
        <v>148</v>
      </c>
      <c r="E36" s="13"/>
      <c r="F36" s="170" t="s">
        <v>178</v>
      </c>
      <c r="G36" s="13"/>
      <c r="H36" s="170" t="s">
        <v>101</v>
      </c>
      <c r="I36" s="13"/>
      <c r="J36" s="190" t="s">
        <v>179</v>
      </c>
      <c r="K36"/>
      <c r="M36"/>
      <c r="N36" s="13"/>
      <c r="O36" s="13"/>
      <c r="P36" s="13"/>
      <c r="Q36" s="44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13"/>
      <c r="B37" s="170" t="s">
        <v>53</v>
      </c>
      <c r="C37" s="13"/>
      <c r="D37" s="170" t="s">
        <v>180</v>
      </c>
      <c r="E37" s="13"/>
      <c r="F37" s="170" t="s">
        <v>74</v>
      </c>
      <c r="G37" s="13"/>
      <c r="H37" s="170" t="s">
        <v>48</v>
      </c>
      <c r="I37" s="13"/>
      <c r="J37" s="190" t="s">
        <v>62</v>
      </c>
      <c r="K37"/>
      <c r="M37"/>
      <c r="N37" s="13"/>
      <c r="O37" s="13"/>
      <c r="P37" s="13"/>
      <c r="Q37" s="44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5">
      <c r="A38" s="13"/>
      <c r="B38" s="170" t="s">
        <v>19</v>
      </c>
      <c r="C38" s="13"/>
      <c r="D38" s="170" t="s">
        <v>39</v>
      </c>
      <c r="E38" s="13"/>
      <c r="F38" s="170" t="s">
        <v>151</v>
      </c>
      <c r="G38" s="13"/>
      <c r="H38" s="170" t="s">
        <v>133</v>
      </c>
      <c r="I38" s="13"/>
      <c r="J38" s="189" t="s">
        <v>13</v>
      </c>
      <c r="K38"/>
      <c r="M38"/>
      <c r="N38" s="13"/>
      <c r="O38" s="13"/>
      <c r="P38" s="13"/>
      <c r="Q38" s="44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5">
      <c r="A39" s="13"/>
      <c r="B39" s="170" t="s">
        <v>181</v>
      </c>
      <c r="C39" s="13"/>
      <c r="D39" s="170" t="s">
        <v>76</v>
      </c>
      <c r="E39" s="13"/>
      <c r="F39" s="170" t="s">
        <v>184</v>
      </c>
      <c r="G39" s="13"/>
      <c r="H39" s="170" t="s">
        <v>182</v>
      </c>
      <c r="I39" s="13"/>
      <c r="J39" s="190" t="s">
        <v>44</v>
      </c>
      <c r="K39"/>
      <c r="M39"/>
      <c r="N39" s="13"/>
      <c r="O39" s="13"/>
      <c r="P39" s="13"/>
      <c r="Q39" s="44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5">
      <c r="A40" s="13"/>
      <c r="B40" s="170" t="s">
        <v>129</v>
      </c>
      <c r="C40" s="13"/>
      <c r="D40" s="170" t="s">
        <v>183</v>
      </c>
      <c r="E40" s="13"/>
      <c r="F40" s="170" t="s">
        <v>187</v>
      </c>
      <c r="G40" s="13"/>
      <c r="H40" s="170" t="s">
        <v>185</v>
      </c>
      <c r="I40" s="13"/>
      <c r="J40" s="190" t="s">
        <v>186</v>
      </c>
      <c r="K40"/>
      <c r="M40"/>
      <c r="N40" s="13"/>
      <c r="O40" s="13"/>
      <c r="P40" s="13"/>
      <c r="Q40" s="44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13"/>
      <c r="B41" s="170" t="s">
        <v>134</v>
      </c>
      <c r="C41" s="13"/>
      <c r="D41" s="170" t="s">
        <v>11</v>
      </c>
      <c r="E41" s="13"/>
      <c r="F41" s="170" t="s">
        <v>23</v>
      </c>
      <c r="G41" s="13"/>
      <c r="H41" s="170" t="s">
        <v>188</v>
      </c>
      <c r="I41" s="13"/>
      <c r="J41" s="190" t="s">
        <v>189</v>
      </c>
      <c r="K41"/>
      <c r="M41"/>
      <c r="N41" s="13"/>
      <c r="O41" s="13"/>
      <c r="P41" s="13"/>
      <c r="Q41" s="44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A42" s="13"/>
      <c r="B42" s="170" t="s">
        <v>190</v>
      </c>
      <c r="C42" s="13"/>
      <c r="D42" s="170" t="s">
        <v>191</v>
      </c>
      <c r="E42" s="13"/>
      <c r="F42" s="170" t="s">
        <v>154</v>
      </c>
      <c r="G42" s="13"/>
      <c r="H42" s="170" t="s">
        <v>31</v>
      </c>
      <c r="I42" s="13"/>
      <c r="J42" s="190" t="s">
        <v>46</v>
      </c>
      <c r="K42"/>
      <c r="M42"/>
      <c r="N42" s="13"/>
      <c r="O42" s="13"/>
      <c r="P42" s="13"/>
      <c r="Q42" s="44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13"/>
      <c r="B43" s="170" t="s">
        <v>24</v>
      </c>
      <c r="C43" s="13"/>
      <c r="D43" s="170" t="s">
        <v>192</v>
      </c>
      <c r="E43" s="13"/>
      <c r="F43" s="170" t="s">
        <v>194</v>
      </c>
      <c r="G43" s="13"/>
      <c r="H43" s="170" t="s">
        <v>157</v>
      </c>
      <c r="I43" s="13"/>
      <c r="J43" s="190" t="s">
        <v>193</v>
      </c>
      <c r="K43"/>
      <c r="M43"/>
      <c r="N43" s="13"/>
      <c r="O43" s="13"/>
      <c r="P43" s="13"/>
      <c r="Q43" s="245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5">
      <c r="A44" s="13"/>
      <c r="B44" s="170" t="s">
        <v>43</v>
      </c>
      <c r="C44" s="13"/>
      <c r="D44" s="170" t="s">
        <v>130</v>
      </c>
      <c r="E44" s="13"/>
      <c r="F44" s="170" t="s">
        <v>64</v>
      </c>
      <c r="G44" s="13"/>
      <c r="H44" s="170" t="s">
        <v>195</v>
      </c>
      <c r="I44" s="13"/>
      <c r="J44" s="190" t="s">
        <v>196</v>
      </c>
      <c r="K44"/>
      <c r="M44"/>
      <c r="N44" s="13"/>
      <c r="O44" s="13"/>
      <c r="P44" s="13"/>
      <c r="Q44" s="245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13"/>
      <c r="B45" s="170" t="s">
        <v>97</v>
      </c>
      <c r="C45" s="13"/>
      <c r="D45" s="170" t="s">
        <v>197</v>
      </c>
      <c r="E45" s="13"/>
      <c r="F45" s="170" t="s">
        <v>110</v>
      </c>
      <c r="G45" s="13"/>
      <c r="H45" s="170" t="s">
        <v>57</v>
      </c>
      <c r="I45" s="13"/>
      <c r="J45" s="190" t="s">
        <v>12</v>
      </c>
      <c r="K45"/>
      <c r="M45"/>
      <c r="N45" s="13"/>
      <c r="O45" s="13"/>
      <c r="P45" s="13"/>
      <c r="Q45" s="44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5">
      <c r="A46" s="13"/>
      <c r="B46" s="170" t="s">
        <v>109</v>
      </c>
      <c r="C46" s="13"/>
      <c r="D46" s="170" t="s">
        <v>135</v>
      </c>
      <c r="E46" s="13"/>
      <c r="F46" s="170" t="s">
        <v>113</v>
      </c>
      <c r="G46" s="13"/>
      <c r="H46" s="170" t="s">
        <v>198</v>
      </c>
      <c r="I46" s="13"/>
      <c r="J46" s="190" t="s">
        <v>47</v>
      </c>
      <c r="K46"/>
      <c r="M46"/>
      <c r="N46" s="13"/>
      <c r="O46" s="13"/>
      <c r="P46" s="13"/>
      <c r="Q46" s="44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13"/>
      <c r="B47" s="170" t="s">
        <v>199</v>
      </c>
      <c r="C47" s="13"/>
      <c r="D47" s="170" t="s">
        <v>38</v>
      </c>
      <c r="E47" s="13"/>
      <c r="F47" s="170" t="s">
        <v>118</v>
      </c>
      <c r="G47" s="13"/>
      <c r="H47" s="92" t="s">
        <v>434</v>
      </c>
      <c r="I47" s="13"/>
      <c r="J47" s="190" t="s">
        <v>153</v>
      </c>
      <c r="K47"/>
      <c r="M47"/>
      <c r="N47" s="13"/>
      <c r="O47" s="13"/>
      <c r="P47" s="13"/>
      <c r="Q47" s="44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5">
      <c r="A48" s="13"/>
      <c r="B48" s="170" t="s">
        <v>201</v>
      </c>
      <c r="C48" s="13"/>
      <c r="D48" s="170" t="s">
        <v>29</v>
      </c>
      <c r="E48" s="13"/>
      <c r="F48" s="170" t="s">
        <v>200</v>
      </c>
      <c r="G48" s="13"/>
      <c r="H48" s="92" t="s">
        <v>435</v>
      </c>
      <c r="I48" s="13"/>
      <c r="J48" s="190" t="s">
        <v>202</v>
      </c>
      <c r="K48"/>
      <c r="M48"/>
      <c r="N48" s="112"/>
      <c r="O48" s="13"/>
      <c r="P48" s="13"/>
      <c r="Q48" s="44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5">
      <c r="A49" s="13"/>
      <c r="B49" s="170" t="s">
        <v>159</v>
      </c>
      <c r="C49" s="13"/>
      <c r="D49" s="170" t="s">
        <v>421</v>
      </c>
      <c r="E49" s="13"/>
      <c r="F49" s="170" t="s">
        <v>217</v>
      </c>
      <c r="G49" s="13"/>
      <c r="H49" s="92"/>
      <c r="I49" s="13"/>
      <c r="J49" s="190" t="s">
        <v>203</v>
      </c>
      <c r="K49"/>
      <c r="M49"/>
      <c r="N49" s="13"/>
      <c r="O49" s="13"/>
      <c r="P49" s="13"/>
      <c r="Q49" s="44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5">
      <c r="A50" s="13"/>
      <c r="B50" s="42"/>
      <c r="C50" s="13"/>
      <c r="D50" s="170" t="s">
        <v>138</v>
      </c>
      <c r="E50" s="13"/>
      <c r="F50" s="170" t="s">
        <v>82</v>
      </c>
      <c r="G50" s="13"/>
      <c r="H50" s="92"/>
      <c r="I50" s="13"/>
      <c r="J50" s="190" t="s">
        <v>58</v>
      </c>
      <c r="K50"/>
      <c r="M50"/>
      <c r="N50" s="13"/>
      <c r="O50" s="13"/>
      <c r="P50" s="13"/>
      <c r="Q50" s="44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5">
      <c r="A51" s="13"/>
      <c r="B51" s="42"/>
      <c r="C51" s="13"/>
      <c r="D51" s="42"/>
      <c r="E51" s="13"/>
      <c r="F51" s="42"/>
      <c r="G51" s="13"/>
      <c r="H51" s="42"/>
      <c r="I51" s="13"/>
      <c r="J51" s="189" t="s">
        <v>55</v>
      </c>
      <c r="K51"/>
      <c r="M51"/>
      <c r="N51" s="13"/>
      <c r="O51" s="13"/>
      <c r="P51" s="13"/>
      <c r="Q51" s="44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5">
      <c r="A52" s="13"/>
      <c r="B52" s="281" t="str">
        <f>B32&amp;" lag - aktivitetsserie"</f>
        <v>16 lag - aktivitetsserie</v>
      </c>
      <c r="C52" s="13"/>
      <c r="D52" s="281" t="str">
        <f>D32&amp;" lag - aktivitetsserie"</f>
        <v>17 lag - aktivitetsserie</v>
      </c>
      <c r="E52" s="13"/>
      <c r="F52" s="281" t="str">
        <f>F32&amp;" lag - aktivitetsserie"</f>
        <v>17 lag - aktivitetsserie</v>
      </c>
      <c r="G52" s="13"/>
      <c r="H52" s="281" t="str">
        <f>H32&amp;" lag - aktivitetsserie"</f>
        <v>15 lag - aktivitetsserie</v>
      </c>
      <c r="I52" s="13"/>
      <c r="J52" s="190" t="s">
        <v>36</v>
      </c>
      <c r="K52"/>
      <c r="M52"/>
      <c r="N52" s="13"/>
      <c r="O52" s="13"/>
      <c r="P52" s="13"/>
      <c r="Q52" s="44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3"/>
      <c r="B53" s="282" t="s">
        <v>208</v>
      </c>
      <c r="C53" s="13"/>
      <c r="D53" s="282" t="s">
        <v>208</v>
      </c>
      <c r="E53" s="13"/>
      <c r="F53" s="282" t="s">
        <v>208</v>
      </c>
      <c r="G53" s="13"/>
      <c r="H53" s="282" t="s">
        <v>208</v>
      </c>
      <c r="I53" s="13"/>
      <c r="J53" s="190" t="s">
        <v>204</v>
      </c>
      <c r="K53"/>
      <c r="M53"/>
      <c r="N53" s="13"/>
      <c r="O53" s="13"/>
      <c r="P53" s="13"/>
      <c r="Q53" s="44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3"/>
      <c r="B54"/>
      <c r="C54"/>
      <c r="D54"/>
      <c r="E54"/>
      <c r="F54"/>
      <c r="G54"/>
      <c r="H54"/>
      <c r="I54" s="13"/>
      <c r="J54" s="190" t="s">
        <v>51</v>
      </c>
      <c r="K54"/>
      <c r="M54"/>
      <c r="N54" s="13"/>
      <c r="O54" s="13"/>
      <c r="P54" s="13"/>
      <c r="Q54" s="44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3"/>
      <c r="B55"/>
      <c r="C55"/>
      <c r="D55"/>
      <c r="E55"/>
      <c r="F55"/>
      <c r="G55"/>
      <c r="H55"/>
      <c r="I55" s="13"/>
      <c r="J55" s="190" t="s">
        <v>49</v>
      </c>
      <c r="K55"/>
      <c r="M55"/>
      <c r="N55" s="13"/>
      <c r="O55" s="13"/>
      <c r="P55" s="13"/>
      <c r="Q55" s="44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3"/>
      <c r="B56"/>
      <c r="C56"/>
      <c r="D56"/>
      <c r="E56"/>
      <c r="F56"/>
      <c r="G56"/>
      <c r="H56"/>
      <c r="I56" s="13"/>
      <c r="J56" s="190" t="s">
        <v>205</v>
      </c>
      <c r="K56"/>
      <c r="M56"/>
      <c r="N56" s="13"/>
      <c r="O56" s="13"/>
      <c r="P56" s="13"/>
      <c r="Q56" s="44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3"/>
      <c r="B57" s="41">
        <f>COUNTA(B59:B78)</f>
        <v>17</v>
      </c>
      <c r="C57" s="13"/>
      <c r="D57" s="113">
        <v>8</v>
      </c>
      <c r="E57"/>
      <c r="F57"/>
      <c r="G57"/>
      <c r="H57"/>
      <c r="I57" s="13"/>
      <c r="J57" s="281" t="s">
        <v>206</v>
      </c>
      <c r="K57"/>
      <c r="M57"/>
      <c r="N57" s="13"/>
      <c r="O57" s="13"/>
      <c r="P57" s="13"/>
      <c r="Q57" s="44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3"/>
      <c r="B58" s="286" t="s">
        <v>209</v>
      </c>
      <c r="C58" s="13"/>
      <c r="D58" s="289" t="s">
        <v>210</v>
      </c>
      <c r="E58"/>
      <c r="F58"/>
      <c r="G58"/>
      <c r="H58"/>
      <c r="I58" s="13"/>
      <c r="J58" s="283" t="s">
        <v>207</v>
      </c>
      <c r="K58"/>
      <c r="M58"/>
      <c r="N58" s="13"/>
      <c r="O58" s="13"/>
      <c r="P58" s="13"/>
      <c r="Q58" s="44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3"/>
      <c r="B59" s="169" t="s">
        <v>45</v>
      </c>
      <c r="C59" s="13"/>
      <c r="D59" s="171" t="s">
        <v>87</v>
      </c>
      <c r="E59"/>
      <c r="F59"/>
      <c r="G59"/>
      <c r="H59"/>
      <c r="I59" s="13"/>
      <c r="J59" s="13"/>
      <c r="K59"/>
      <c r="L59" s="99"/>
      <c r="M59"/>
      <c r="N59" s="13"/>
      <c r="O59" s="13"/>
      <c r="P59" s="13"/>
      <c r="Q59" s="44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3"/>
      <c r="B60" s="170" t="s">
        <v>77</v>
      </c>
      <c r="C60" s="13"/>
      <c r="D60" s="171" t="s">
        <v>211</v>
      </c>
      <c r="E60"/>
      <c r="F60"/>
      <c r="G60"/>
      <c r="H60"/>
      <c r="I60" s="13"/>
      <c r="J60" s="13"/>
      <c r="K60"/>
      <c r="L60" s="69"/>
      <c r="M60"/>
      <c r="N60" s="13"/>
      <c r="O60" s="13"/>
      <c r="P60" s="13"/>
      <c r="Q60" s="44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3"/>
      <c r="B61" s="170" t="s">
        <v>212</v>
      </c>
      <c r="C61" s="13"/>
      <c r="D61" s="171" t="s">
        <v>71</v>
      </c>
      <c r="E61" s="13"/>
      <c r="G61" s="13"/>
      <c r="I61" s="13"/>
      <c r="J61" s="13"/>
      <c r="K61"/>
      <c r="L61" s="69"/>
      <c r="M61"/>
      <c r="N61" s="13"/>
      <c r="O61" s="13"/>
      <c r="P61" s="13"/>
      <c r="Q61" s="44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3"/>
      <c r="B62" s="170" t="s">
        <v>96</v>
      </c>
      <c r="C62" s="13"/>
      <c r="D62" s="171" t="s">
        <v>214</v>
      </c>
      <c r="E62" s="13"/>
      <c r="G62" s="13"/>
      <c r="I62" s="13"/>
      <c r="J62" s="13"/>
      <c r="K62"/>
      <c r="L62" s="48"/>
      <c r="M62"/>
      <c r="N62" s="13"/>
      <c r="O62" s="13"/>
      <c r="P62" s="13"/>
      <c r="Q62" s="44"/>
      <c r="R62" s="13"/>
      <c r="S62" s="13"/>
      <c r="T62" s="13"/>
      <c r="U62" s="13"/>
      <c r="V62" s="13"/>
      <c r="W62" s="13"/>
      <c r="X62" s="13"/>
      <c r="Y62" s="13"/>
      <c r="Z62" s="13"/>
    </row>
    <row r="63" spans="1:26" s="15" customFormat="1" x14ac:dyDescent="0.25">
      <c r="A63" s="44"/>
      <c r="B63" s="170" t="s">
        <v>127</v>
      </c>
      <c r="C63" s="13"/>
      <c r="D63" s="171" t="s">
        <v>215</v>
      </c>
      <c r="E63" s="44"/>
      <c r="F63" s="44"/>
      <c r="G63" s="44"/>
      <c r="H63" s="44"/>
      <c r="I63" s="44"/>
      <c r="J63" s="44"/>
      <c r="K63"/>
      <c r="L63" s="44"/>
      <c r="M63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x14ac:dyDescent="0.25">
      <c r="A64" s="13"/>
      <c r="B64" s="170" t="s">
        <v>83</v>
      </c>
      <c r="C64" s="13"/>
      <c r="D64" s="171" t="s">
        <v>121</v>
      </c>
      <c r="E64" s="13"/>
      <c r="F64" s="13"/>
      <c r="G64" s="13"/>
      <c r="H64" s="13"/>
      <c r="I64" s="13"/>
      <c r="J64" s="13"/>
      <c r="K64"/>
      <c r="L64"/>
      <c r="M64"/>
      <c r="N64" s="13"/>
      <c r="O64" s="13"/>
      <c r="P64" s="13"/>
      <c r="Q64" s="44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3"/>
      <c r="B65" s="170" t="s">
        <v>73</v>
      </c>
      <c r="C65" s="13"/>
      <c r="D65" s="171" t="s">
        <v>95</v>
      </c>
      <c r="E65" s="48"/>
      <c r="G65" s="13"/>
      <c r="H65" s="13"/>
      <c r="I65" s="13"/>
      <c r="J65" s="13"/>
      <c r="K65"/>
      <c r="L65"/>
      <c r="M65"/>
      <c r="N65" s="13"/>
      <c r="O65" s="13"/>
      <c r="P65" s="13"/>
      <c r="Q65" s="44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3"/>
      <c r="B66" s="170" t="s">
        <v>145</v>
      </c>
      <c r="C66" s="13"/>
      <c r="D66" s="171" t="s">
        <v>150</v>
      </c>
      <c r="E66" s="48"/>
      <c r="G66" s="13"/>
      <c r="H66" s="13"/>
      <c r="I66" s="13"/>
      <c r="J66" s="13"/>
      <c r="K66"/>
      <c r="L66"/>
      <c r="M66"/>
      <c r="N66" s="13"/>
      <c r="O66" s="13"/>
      <c r="P66" s="13"/>
      <c r="Q66" s="44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3"/>
      <c r="B67" s="170" t="s">
        <v>146</v>
      </c>
      <c r="C67" s="13"/>
      <c r="D67" s="174"/>
      <c r="E67" s="48"/>
      <c r="G67" s="13"/>
      <c r="H67" s="13"/>
      <c r="I67" s="13"/>
      <c r="J67" s="13"/>
      <c r="K67"/>
      <c r="L67"/>
      <c r="M67"/>
      <c r="N67" s="13"/>
      <c r="O67" s="13"/>
      <c r="P67" s="13"/>
      <c r="Q67" s="44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3"/>
      <c r="B68" s="170" t="s">
        <v>94</v>
      </c>
      <c r="C68" s="13"/>
      <c r="D68" s="289"/>
      <c r="E68" s="48"/>
      <c r="G68" s="13"/>
      <c r="H68" s="13"/>
      <c r="I68" s="13"/>
      <c r="J68" s="13"/>
      <c r="K68"/>
      <c r="L68"/>
      <c r="M68"/>
      <c r="N68" s="13"/>
      <c r="O68" s="13"/>
      <c r="P68" s="13"/>
      <c r="Q68" s="44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3"/>
      <c r="B69" s="170" t="s">
        <v>75</v>
      </c>
      <c r="C69" s="13"/>
      <c r="D69" s="154"/>
      <c r="E69" s="48"/>
      <c r="G69" s="13"/>
      <c r="H69" s="13"/>
      <c r="I69" s="13"/>
      <c r="J69" s="13"/>
      <c r="K69"/>
      <c r="L69"/>
      <c r="M69"/>
      <c r="N69" s="13"/>
      <c r="O69" s="13"/>
      <c r="P69" s="13"/>
      <c r="Q69" s="44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3"/>
      <c r="B70" s="170" t="s">
        <v>213</v>
      </c>
      <c r="C70" s="13"/>
      <c r="D70" s="154"/>
      <c r="E70" s="48"/>
      <c r="G70" s="13"/>
      <c r="H70" s="13"/>
      <c r="I70" s="13"/>
      <c r="J70" s="13"/>
      <c r="K70"/>
      <c r="L70"/>
      <c r="M70"/>
      <c r="N70" s="13"/>
      <c r="O70" s="13"/>
      <c r="P70" s="13"/>
      <c r="Q70" s="44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3"/>
      <c r="B71" s="170" t="s">
        <v>91</v>
      </c>
      <c r="C71" s="13"/>
      <c r="D71" s="154"/>
      <c r="E71" s="48"/>
      <c r="G71" s="13"/>
      <c r="H71" s="13"/>
      <c r="I71" s="13"/>
      <c r="J71" s="13"/>
      <c r="K71"/>
      <c r="L71"/>
      <c r="M71"/>
      <c r="N71" s="13"/>
      <c r="O71" s="13"/>
      <c r="P71" s="13"/>
      <c r="Q71" s="44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3"/>
      <c r="B72" s="170" t="s">
        <v>30</v>
      </c>
      <c r="C72" s="13"/>
      <c r="D72" s="131"/>
      <c r="E72" s="48"/>
      <c r="G72" s="13"/>
      <c r="H72" s="13"/>
      <c r="I72" s="13"/>
      <c r="J72" s="13"/>
      <c r="K72"/>
      <c r="L72"/>
      <c r="M72"/>
      <c r="N72" s="13"/>
      <c r="O72" s="13"/>
      <c r="P72" s="13"/>
      <c r="Q72" s="44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3"/>
      <c r="B73" s="170" t="s">
        <v>80</v>
      </c>
      <c r="C73" s="13"/>
      <c r="D73" s="131"/>
      <c r="E73" s="48"/>
      <c r="G73" s="13"/>
      <c r="H73" s="13"/>
      <c r="I73" s="13"/>
      <c r="J73" s="13"/>
      <c r="K73"/>
      <c r="L73"/>
      <c r="M73"/>
      <c r="N73" s="13"/>
      <c r="O73" s="13"/>
      <c r="P73" s="13"/>
      <c r="Q73" s="44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3"/>
      <c r="B74" s="170" t="s">
        <v>216</v>
      </c>
      <c r="C74" s="13"/>
      <c r="D74" s="131"/>
      <c r="E74" s="48"/>
      <c r="G74" s="13"/>
      <c r="H74" s="13"/>
      <c r="I74" s="13"/>
      <c r="J74" s="13"/>
      <c r="K74"/>
      <c r="L74"/>
      <c r="M74"/>
      <c r="N74" s="13"/>
      <c r="O74" s="13"/>
      <c r="P74" s="13"/>
      <c r="Q74" s="31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3"/>
      <c r="B75" s="170" t="s">
        <v>63</v>
      </c>
      <c r="C75" s="13"/>
      <c r="D75" s="131"/>
      <c r="E75" s="48"/>
      <c r="G75" s="13"/>
      <c r="H75" s="13"/>
      <c r="I75" s="13"/>
      <c r="J75" s="13"/>
      <c r="K75"/>
      <c r="L75"/>
      <c r="M75"/>
      <c r="N75" s="13"/>
      <c r="O75" s="13"/>
      <c r="P75" s="13"/>
      <c r="Q75" s="44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3"/>
      <c r="B76" s="83"/>
      <c r="C76" s="13"/>
      <c r="D76" s="131"/>
      <c r="E76" s="48"/>
      <c r="G76" s="13"/>
      <c r="H76" s="13"/>
      <c r="I76" s="13"/>
      <c r="J76" s="13"/>
      <c r="K76"/>
      <c r="L76"/>
      <c r="M76"/>
      <c r="N76" s="13"/>
      <c r="O76" s="13"/>
      <c r="P76" s="13"/>
      <c r="Q76" s="44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3"/>
      <c r="B77" s="42"/>
      <c r="C77" s="13"/>
      <c r="D77" s="131"/>
      <c r="E77" s="48"/>
      <c r="F77" s="154"/>
      <c r="G77" s="13"/>
      <c r="H77" s="13"/>
      <c r="I77" s="13"/>
      <c r="J77" s="13"/>
      <c r="K77"/>
      <c r="L77"/>
      <c r="M77"/>
      <c r="N77" s="13"/>
      <c r="O77" s="13"/>
      <c r="P77" s="13"/>
      <c r="Q77" s="44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3"/>
      <c r="B78" s="42"/>
      <c r="C78" s="13"/>
      <c r="D78" s="131"/>
      <c r="E78" s="48"/>
      <c r="F78" s="131"/>
      <c r="G78" s="13"/>
      <c r="H78" s="13"/>
      <c r="I78" s="13"/>
      <c r="J78" s="13"/>
      <c r="K78"/>
      <c r="L78"/>
      <c r="M78"/>
      <c r="N78" s="13"/>
      <c r="O78" s="13"/>
      <c r="P78" s="13"/>
      <c r="Q78" s="44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3"/>
      <c r="B79" s="287" t="str">
        <f>B57&amp;" lag - aktivitetsserie"</f>
        <v>17 lag - aktivitetsserie</v>
      </c>
      <c r="C79" s="13"/>
      <c r="D79" s="131"/>
      <c r="E79" s="48"/>
      <c r="F79" s="131"/>
      <c r="G79" s="13"/>
      <c r="H79" s="13"/>
      <c r="I79" s="13"/>
      <c r="J79" s="13"/>
      <c r="K79"/>
      <c r="L79"/>
      <c r="M79"/>
      <c r="N79" s="13"/>
      <c r="O79" s="13"/>
      <c r="P79" s="13"/>
      <c r="Q79" s="44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3"/>
      <c r="B80" s="288" t="s">
        <v>208</v>
      </c>
      <c r="C80" s="13"/>
      <c r="D80" s="131"/>
      <c r="E80" s="48"/>
      <c r="F80" s="131"/>
      <c r="G80" s="13"/>
      <c r="H80" s="13"/>
      <c r="I80" s="13"/>
      <c r="J80" s="13"/>
      <c r="K80"/>
      <c r="L80"/>
      <c r="M80"/>
      <c r="N80" s="13"/>
      <c r="O80" s="13"/>
      <c r="P80" s="13"/>
      <c r="Q80" s="44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3"/>
      <c r="E81" s="48"/>
      <c r="F81" s="131"/>
      <c r="G81" s="13"/>
      <c r="H81" s="13"/>
      <c r="I81" s="13"/>
      <c r="J81" s="13"/>
      <c r="K81"/>
      <c r="L81"/>
      <c r="M81"/>
      <c r="N81" s="13"/>
      <c r="O81" s="13"/>
      <c r="P81" s="13"/>
      <c r="Q81" s="44"/>
      <c r="R81" s="13"/>
      <c r="S81" s="13"/>
      <c r="T81" s="13"/>
      <c r="U81" s="13"/>
      <c r="V81" s="13"/>
      <c r="W81" s="13"/>
      <c r="X81" s="13"/>
      <c r="Y81" s="13"/>
      <c r="Z81" s="13"/>
    </row>
    <row r="82" spans="1:26" s="15" customFormat="1" x14ac:dyDescent="0.25">
      <c r="A82" s="44"/>
      <c r="B82" s="46"/>
      <c r="C82" s="46"/>
      <c r="D82" s="13"/>
      <c r="E82" s="13"/>
      <c r="F82" s="46"/>
      <c r="G82" s="46"/>
      <c r="H82" s="44"/>
      <c r="I82" s="44"/>
      <c r="J82" s="44"/>
      <c r="K82"/>
      <c r="L82"/>
      <c r="M82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s="260" customFormat="1" ht="21" x14ac:dyDescent="0.35">
      <c r="B83" s="261" t="s">
        <v>218</v>
      </c>
      <c r="D83" s="263">
        <f>B85+D85+F85+H85+J85</f>
        <v>97</v>
      </c>
      <c r="E83" s="263" t="s">
        <v>103</v>
      </c>
    </row>
    <row r="84" spans="1:26" s="15" customFormat="1" x14ac:dyDescent="0.25">
      <c r="A84" s="44"/>
      <c r="B84" s="46"/>
      <c r="C84" s="46"/>
      <c r="D84" s="13"/>
      <c r="E84" s="13"/>
      <c r="F84" s="46"/>
      <c r="G84" s="46"/>
      <c r="H84" s="44"/>
      <c r="I84" s="44"/>
      <c r="J84" s="44"/>
      <c r="K84"/>
      <c r="L84"/>
      <c r="M8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x14ac:dyDescent="0.25">
      <c r="A85" s="13"/>
      <c r="B85" s="41">
        <f>COUNTA(B87:B107)</f>
        <v>16</v>
      </c>
      <c r="C85" s="13"/>
      <c r="D85" s="41">
        <f>COUNTA(D87:D107)</f>
        <v>16</v>
      </c>
      <c r="E85" s="13"/>
      <c r="F85" s="41">
        <f>COUNTA(F87:F107)</f>
        <v>17</v>
      </c>
      <c r="G85" s="13"/>
      <c r="H85" s="41">
        <f>COUNTA(H87:H109)</f>
        <v>23</v>
      </c>
      <c r="I85" s="13"/>
      <c r="J85" s="41">
        <f>COUNTA(J87:J111)</f>
        <v>25</v>
      </c>
      <c r="K85"/>
      <c r="L85"/>
      <c r="M85"/>
      <c r="N85" s="13"/>
      <c r="O85" s="13"/>
      <c r="P85" s="13"/>
      <c r="Q85" s="44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3"/>
      <c r="B86" s="276" t="s">
        <v>219</v>
      </c>
      <c r="C86" s="13"/>
      <c r="D86" s="276" t="s">
        <v>220</v>
      </c>
      <c r="E86" s="13"/>
      <c r="F86" s="276" t="s">
        <v>221</v>
      </c>
      <c r="G86" s="13"/>
      <c r="H86" s="276" t="s">
        <v>482</v>
      </c>
      <c r="I86" s="13"/>
      <c r="J86" s="285" t="s">
        <v>231</v>
      </c>
      <c r="K86"/>
      <c r="L86"/>
      <c r="M86"/>
      <c r="N86" s="13"/>
      <c r="O86" s="13"/>
      <c r="P86" s="13"/>
      <c r="Q86" s="44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3"/>
      <c r="B87" s="175" t="s">
        <v>52</v>
      </c>
      <c r="C87" s="13"/>
      <c r="D87" s="175" t="s">
        <v>74</v>
      </c>
      <c r="E87" s="13"/>
      <c r="F87" s="175" t="s">
        <v>132</v>
      </c>
      <c r="G87" s="13"/>
      <c r="H87" s="189" t="s">
        <v>46</v>
      </c>
      <c r="I87" s="13"/>
      <c r="J87" s="175" t="s">
        <v>129</v>
      </c>
      <c r="K87"/>
      <c r="L87"/>
      <c r="M87"/>
      <c r="N87" s="13"/>
      <c r="O87" s="13"/>
      <c r="P87" s="13"/>
      <c r="Q87" s="44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3"/>
      <c r="B88" s="176" t="s">
        <v>112</v>
      </c>
      <c r="C88" s="13"/>
      <c r="D88" s="176" t="s">
        <v>39</v>
      </c>
      <c r="E88" s="13"/>
      <c r="F88" s="176" t="s">
        <v>30</v>
      </c>
      <c r="G88" s="13"/>
      <c r="H88" s="190" t="s">
        <v>165</v>
      </c>
      <c r="I88" s="13"/>
      <c r="J88" s="176" t="s">
        <v>212</v>
      </c>
      <c r="K88"/>
      <c r="L88"/>
      <c r="M88"/>
      <c r="N88" s="13"/>
      <c r="O88" s="16"/>
      <c r="P88" s="13"/>
      <c r="Q88" s="44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3"/>
      <c r="B89" s="176" t="s">
        <v>144</v>
      </c>
      <c r="C89" s="13"/>
      <c r="D89" s="176" t="s">
        <v>77</v>
      </c>
      <c r="E89" s="13"/>
      <c r="F89" s="176" t="s">
        <v>80</v>
      </c>
      <c r="G89" s="13"/>
      <c r="H89" s="190" t="s">
        <v>125</v>
      </c>
      <c r="I89" s="13"/>
      <c r="J89" s="176" t="s">
        <v>97</v>
      </c>
      <c r="K89"/>
      <c r="L89"/>
      <c r="M89"/>
      <c r="N89" s="13"/>
      <c r="O89" s="13"/>
      <c r="P89" s="13"/>
      <c r="Q89" s="31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3"/>
      <c r="B90" s="176" t="s">
        <v>148</v>
      </c>
      <c r="C90" s="13"/>
      <c r="D90" s="176" t="s">
        <v>87</v>
      </c>
      <c r="E90" s="13"/>
      <c r="F90" s="176" t="s">
        <v>28</v>
      </c>
      <c r="G90" s="13"/>
      <c r="H90" s="190" t="s">
        <v>47</v>
      </c>
      <c r="I90" s="13"/>
      <c r="J90" s="176" t="s">
        <v>64</v>
      </c>
      <c r="K90"/>
      <c r="L90"/>
      <c r="M90"/>
      <c r="N90" s="13"/>
      <c r="O90" s="13"/>
      <c r="P90" s="13"/>
      <c r="Q90" s="44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3"/>
      <c r="B91" s="176" t="s">
        <v>65</v>
      </c>
      <c r="C91" s="13"/>
      <c r="D91" s="176" t="s">
        <v>43</v>
      </c>
      <c r="E91" s="13"/>
      <c r="F91" s="176" t="s">
        <v>100</v>
      </c>
      <c r="G91" s="13"/>
      <c r="H91" s="190" t="s">
        <v>16</v>
      </c>
      <c r="I91" s="13"/>
      <c r="J91" s="176" t="s">
        <v>233</v>
      </c>
      <c r="K91"/>
      <c r="L91"/>
      <c r="M91"/>
      <c r="N91" s="13"/>
      <c r="O91" s="13"/>
      <c r="P91" s="13"/>
      <c r="Q91" s="44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3"/>
      <c r="B92" s="176" t="s">
        <v>224</v>
      </c>
      <c r="C92" s="13"/>
      <c r="D92" s="176" t="s">
        <v>109</v>
      </c>
      <c r="E92" s="13"/>
      <c r="F92" s="176" t="s">
        <v>21</v>
      </c>
      <c r="G92" s="13"/>
      <c r="H92" s="190" t="s">
        <v>196</v>
      </c>
      <c r="I92" s="13"/>
      <c r="J92" s="176" t="s">
        <v>191</v>
      </c>
      <c r="K92"/>
      <c r="L92"/>
      <c r="M92"/>
      <c r="N92" s="13"/>
      <c r="O92" s="13"/>
      <c r="P92" s="13"/>
      <c r="Q92" s="44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3"/>
      <c r="B93" s="176" t="s">
        <v>225</v>
      </c>
      <c r="C93" s="13"/>
      <c r="D93" s="176" t="s">
        <v>82</v>
      </c>
      <c r="E93" s="13"/>
      <c r="F93" s="176" t="s">
        <v>78</v>
      </c>
      <c r="G93" s="13"/>
      <c r="H93" s="190" t="s">
        <v>13</v>
      </c>
      <c r="I93" s="13"/>
      <c r="J93" s="176" t="s">
        <v>146</v>
      </c>
      <c r="K93"/>
      <c r="L93"/>
      <c r="M93"/>
      <c r="N93" s="13"/>
      <c r="O93" s="13"/>
      <c r="P93" s="13"/>
      <c r="Q93" s="44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3"/>
      <c r="B94" s="176" t="s">
        <v>24</v>
      </c>
      <c r="C94" s="13"/>
      <c r="D94" s="176" t="s">
        <v>194</v>
      </c>
      <c r="E94" s="13"/>
      <c r="F94" s="259" t="s">
        <v>436</v>
      </c>
      <c r="G94" s="13"/>
      <c r="H94" s="190" t="s">
        <v>44</v>
      </c>
      <c r="I94" s="13"/>
      <c r="J94" s="176" t="s">
        <v>98</v>
      </c>
      <c r="K94"/>
      <c r="L94"/>
      <c r="M94"/>
      <c r="N94" s="13"/>
      <c r="O94" s="13"/>
      <c r="P94" s="13"/>
      <c r="Q94" s="44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3"/>
      <c r="B95" s="176" t="s">
        <v>96</v>
      </c>
      <c r="C95" s="13"/>
      <c r="D95" s="176" t="s">
        <v>187</v>
      </c>
      <c r="E95" s="13"/>
      <c r="F95" s="176" t="s">
        <v>48</v>
      </c>
      <c r="G95" s="13"/>
      <c r="H95" s="190" t="s">
        <v>186</v>
      </c>
      <c r="I95" s="13"/>
      <c r="J95" s="176" t="s">
        <v>234</v>
      </c>
      <c r="K95"/>
      <c r="L95"/>
      <c r="M95"/>
      <c r="N95" s="13"/>
      <c r="O95" s="13"/>
      <c r="P95" s="13"/>
      <c r="Q95" s="44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3"/>
      <c r="B96" s="176" t="s">
        <v>122</v>
      </c>
      <c r="C96" s="13"/>
      <c r="D96" s="176" t="s">
        <v>23</v>
      </c>
      <c r="E96" s="13"/>
      <c r="F96" s="176" t="s">
        <v>133</v>
      </c>
      <c r="G96" s="13"/>
      <c r="H96" s="190" t="s">
        <v>189</v>
      </c>
      <c r="I96" s="13"/>
      <c r="J96" s="176" t="s">
        <v>75</v>
      </c>
      <c r="K96"/>
      <c r="L96"/>
      <c r="M96"/>
      <c r="N96" s="13"/>
      <c r="O96" s="13"/>
      <c r="P96" s="13"/>
      <c r="Q96" s="44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3"/>
      <c r="B97" s="176" t="s">
        <v>227</v>
      </c>
      <c r="C97" s="13"/>
      <c r="D97" s="176" t="s">
        <v>151</v>
      </c>
      <c r="E97" s="13"/>
      <c r="F97" s="176" t="s">
        <v>222</v>
      </c>
      <c r="G97" s="13"/>
      <c r="H97" s="190" t="s">
        <v>12</v>
      </c>
      <c r="I97" s="13"/>
      <c r="J97" s="176" t="s">
        <v>63</v>
      </c>
      <c r="K97"/>
      <c r="L97"/>
      <c r="M97"/>
      <c r="N97" s="13"/>
      <c r="O97" s="13"/>
      <c r="P97" s="13"/>
      <c r="Q97" s="44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3"/>
      <c r="B98" s="176" t="s">
        <v>53</v>
      </c>
      <c r="C98" s="13"/>
      <c r="D98" s="176" t="s">
        <v>61</v>
      </c>
      <c r="E98" s="13"/>
      <c r="F98" s="176" t="s">
        <v>11</v>
      </c>
      <c r="G98" s="13"/>
      <c r="H98" s="190" t="s">
        <v>58</v>
      </c>
      <c r="I98" s="13"/>
      <c r="J98" s="176" t="s">
        <v>236</v>
      </c>
      <c r="K98"/>
      <c r="L98"/>
      <c r="M98"/>
      <c r="N98" s="13"/>
      <c r="O98" s="13"/>
      <c r="P98" s="13"/>
      <c r="Q98" s="31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3"/>
      <c r="B99" s="176" t="s">
        <v>19</v>
      </c>
      <c r="C99" s="13"/>
      <c r="D99" s="176" t="s">
        <v>38</v>
      </c>
      <c r="E99" s="13"/>
      <c r="F99" s="176" t="s">
        <v>69</v>
      </c>
      <c r="G99" s="13"/>
      <c r="H99" s="190" t="s">
        <v>226</v>
      </c>
      <c r="I99" s="13"/>
      <c r="J99" s="175" t="s">
        <v>235</v>
      </c>
      <c r="K99"/>
      <c r="L99"/>
      <c r="M99"/>
      <c r="N99" s="13"/>
      <c r="O99" s="13"/>
      <c r="P99" s="13"/>
      <c r="Q99" s="44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3"/>
      <c r="B100" s="176" t="s">
        <v>181</v>
      </c>
      <c r="C100" s="13"/>
      <c r="D100" s="176" t="s">
        <v>29</v>
      </c>
      <c r="E100" s="13"/>
      <c r="F100" s="176" t="s">
        <v>59</v>
      </c>
      <c r="G100" s="13"/>
      <c r="H100" s="190" t="s">
        <v>193</v>
      </c>
      <c r="I100" s="13"/>
      <c r="J100" s="176" t="s">
        <v>182</v>
      </c>
      <c r="K100"/>
      <c r="L100"/>
      <c r="M100"/>
      <c r="N100" s="13"/>
      <c r="O100" s="13"/>
      <c r="P100" s="13"/>
      <c r="Q100" s="44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5">
      <c r="A101" s="13"/>
      <c r="B101" s="176" t="s">
        <v>223</v>
      </c>
      <c r="C101" s="13"/>
      <c r="D101" s="176" t="s">
        <v>110</v>
      </c>
      <c r="E101" s="13"/>
      <c r="F101" s="176" t="s">
        <v>31</v>
      </c>
      <c r="G101" s="13"/>
      <c r="H101" s="190" t="s">
        <v>55</v>
      </c>
      <c r="I101" s="13"/>
      <c r="J101" s="176" t="s">
        <v>150</v>
      </c>
      <c r="K101"/>
      <c r="L101"/>
      <c r="M101"/>
      <c r="N101" s="13"/>
      <c r="O101" s="13"/>
      <c r="P101" s="13"/>
      <c r="Q101" s="44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5">
      <c r="A102" s="13"/>
      <c r="B102" s="176" t="s">
        <v>138</v>
      </c>
      <c r="C102" s="13"/>
      <c r="D102" s="176" t="s">
        <v>76</v>
      </c>
      <c r="E102" s="13"/>
      <c r="F102" s="176" t="s">
        <v>101</v>
      </c>
      <c r="G102" s="13"/>
      <c r="H102" s="190" t="s">
        <v>230</v>
      </c>
      <c r="I102" s="13"/>
      <c r="J102" s="176" t="s">
        <v>94</v>
      </c>
      <c r="K102"/>
      <c r="L102"/>
      <c r="M102"/>
      <c r="N102" s="13"/>
      <c r="O102" s="13"/>
      <c r="P102" s="13"/>
      <c r="Q102" s="44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5">
      <c r="A103" s="13"/>
      <c r="B103" s="42"/>
      <c r="C103" s="13"/>
      <c r="D103" s="42"/>
      <c r="E103" s="13"/>
      <c r="F103" s="175" t="s">
        <v>17</v>
      </c>
      <c r="G103" s="13"/>
      <c r="H103" s="190" t="s">
        <v>114</v>
      </c>
      <c r="I103" s="13"/>
      <c r="J103" s="176" t="s">
        <v>71</v>
      </c>
      <c r="K103"/>
      <c r="L103"/>
      <c r="M103"/>
      <c r="N103" s="13"/>
      <c r="O103" s="13"/>
      <c r="P103" s="13"/>
      <c r="Q103" s="44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5">
      <c r="A104" s="13"/>
      <c r="B104" s="42"/>
      <c r="C104" s="13"/>
      <c r="D104" s="42"/>
      <c r="E104" s="13"/>
      <c r="F104" s="47"/>
      <c r="G104" s="13"/>
      <c r="H104" s="190" t="s">
        <v>229</v>
      </c>
      <c r="I104" s="13"/>
      <c r="J104" s="176" t="s">
        <v>83</v>
      </c>
      <c r="K104"/>
      <c r="L104"/>
      <c r="M104"/>
      <c r="N104" s="13"/>
      <c r="O104" s="13"/>
      <c r="P104" s="13"/>
      <c r="Q104" s="44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5">
      <c r="A105" s="13"/>
      <c r="B105" s="42"/>
      <c r="C105" s="13"/>
      <c r="D105" s="43"/>
      <c r="E105" s="13"/>
      <c r="F105" s="47"/>
      <c r="G105" s="13"/>
      <c r="H105" s="190" t="s">
        <v>204</v>
      </c>
      <c r="I105" s="13"/>
      <c r="J105" s="176" t="s">
        <v>200</v>
      </c>
      <c r="K105"/>
      <c r="L105"/>
      <c r="M105"/>
      <c r="N105" s="13"/>
      <c r="O105" s="13"/>
      <c r="P105" s="13"/>
      <c r="Q105" s="44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5">
      <c r="A106" s="13"/>
      <c r="B106" s="42"/>
      <c r="C106" s="13"/>
      <c r="D106" s="42"/>
      <c r="E106" s="13"/>
      <c r="F106" s="47"/>
      <c r="G106" s="13"/>
      <c r="H106" s="190" t="s">
        <v>62</v>
      </c>
      <c r="I106" s="13"/>
      <c r="J106" s="176" t="s">
        <v>232</v>
      </c>
      <c r="K106"/>
      <c r="L106"/>
      <c r="M106"/>
      <c r="N106" s="13"/>
      <c r="O106" s="13"/>
      <c r="P106" s="13"/>
      <c r="Q106" s="44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5">
      <c r="A107" s="13"/>
      <c r="B107" s="42"/>
      <c r="C107" s="13"/>
      <c r="D107" s="42"/>
      <c r="E107" s="13"/>
      <c r="F107" s="47"/>
      <c r="G107" s="13"/>
      <c r="H107" s="190" t="s">
        <v>228</v>
      </c>
      <c r="I107" s="13"/>
      <c r="J107" s="176" t="s">
        <v>188</v>
      </c>
      <c r="K107"/>
      <c r="L107"/>
      <c r="M107"/>
      <c r="N107" s="13"/>
      <c r="O107" s="13"/>
      <c r="P107" s="13"/>
      <c r="Q107" s="44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5">
      <c r="A108" s="13"/>
      <c r="B108" s="281" t="str">
        <f>B85&amp;" lag - aktivitetsserie"</f>
        <v>16 lag - aktivitetsserie</v>
      </c>
      <c r="C108" s="13"/>
      <c r="D108" s="281" t="str">
        <f>D85&amp;" lag - aktivitetsserie"</f>
        <v>16 lag - aktivitetsserie</v>
      </c>
      <c r="E108" s="13"/>
      <c r="F108" s="281" t="str">
        <f>F85&amp;" lag - aktivitetsserie"</f>
        <v>17 lag - aktivitetsserie</v>
      </c>
      <c r="G108" s="13"/>
      <c r="H108" s="190" t="s">
        <v>49</v>
      </c>
      <c r="I108" s="13"/>
      <c r="J108" s="176" t="s">
        <v>73</v>
      </c>
      <c r="K108"/>
      <c r="L108"/>
      <c r="M108"/>
      <c r="N108" s="13"/>
      <c r="O108" s="13"/>
      <c r="P108" s="13"/>
      <c r="Q108" s="44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5">
      <c r="A109" s="13"/>
      <c r="B109" s="282" t="s">
        <v>207</v>
      </c>
      <c r="C109" s="13"/>
      <c r="D109" s="282" t="s">
        <v>207</v>
      </c>
      <c r="E109" s="13"/>
      <c r="F109" s="282" t="s">
        <v>207</v>
      </c>
      <c r="G109" s="13"/>
      <c r="H109" s="190" t="s">
        <v>35</v>
      </c>
      <c r="I109" s="13"/>
      <c r="J109" s="176" t="s">
        <v>238</v>
      </c>
      <c r="K109"/>
      <c r="L109"/>
      <c r="M109"/>
      <c r="N109" s="13"/>
      <c r="O109" s="13"/>
      <c r="P109" s="13"/>
      <c r="Q109" s="44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s="15" customFormat="1" x14ac:dyDescent="0.25">
      <c r="A110" s="44"/>
      <c r="B110" s="48"/>
      <c r="C110" s="44"/>
      <c r="D110" s="48"/>
      <c r="E110" s="44"/>
      <c r="F110" s="44"/>
      <c r="G110" s="44"/>
      <c r="H110" s="281" t="str">
        <f>H85&amp;" lag - aktivitetsserie"</f>
        <v>23 lag - aktivitetsserie</v>
      </c>
      <c r="I110" s="44"/>
      <c r="J110" s="231" t="s">
        <v>237</v>
      </c>
      <c r="K110"/>
      <c r="L110"/>
      <c r="M110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s="15" customFormat="1" x14ac:dyDescent="0.25">
      <c r="A111" s="44"/>
      <c r="C111" s="44"/>
      <c r="D111" s="48"/>
      <c r="E111" s="44"/>
      <c r="F111" s="44"/>
      <c r="G111" s="44"/>
      <c r="H111" s="290" t="s">
        <v>207</v>
      </c>
      <c r="I111" s="44"/>
      <c r="J111" s="176" t="s">
        <v>60</v>
      </c>
      <c r="K111"/>
      <c r="L111"/>
      <c r="M111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x14ac:dyDescent="0.25">
      <c r="A112" s="13"/>
      <c r="C112" s="13"/>
      <c r="D112" s="13"/>
      <c r="E112" s="13"/>
      <c r="F112" s="13"/>
      <c r="G112" s="13"/>
      <c r="H112" s="13"/>
      <c r="I112" s="13"/>
      <c r="J112" s="291" t="str">
        <f>J85&amp;" lag - aktivitetsserie"</f>
        <v>25 lag - aktivitetsserie</v>
      </c>
      <c r="K112"/>
      <c r="L112"/>
      <c r="M112"/>
      <c r="N112" s="13"/>
      <c r="O112" s="13"/>
      <c r="P112" s="13"/>
      <c r="Q112" s="44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292" t="s">
        <v>207</v>
      </c>
      <c r="K113"/>
      <c r="L113"/>
      <c r="M113"/>
      <c r="N113" s="13"/>
      <c r="O113" s="13"/>
      <c r="P113" s="13"/>
      <c r="Q113" s="44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5">
      <c r="A114" s="13"/>
      <c r="C114" s="13"/>
      <c r="D114" s="13"/>
      <c r="E114" s="13"/>
      <c r="F114" s="13"/>
      <c r="G114" s="13"/>
      <c r="I114" s="13"/>
      <c r="J114" s="13"/>
      <c r="K114"/>
      <c r="L114"/>
      <c r="M114"/>
      <c r="N114" s="13"/>
      <c r="O114" s="13"/>
      <c r="P114" s="13"/>
      <c r="Q114" s="44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44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s="263" customFormat="1" ht="21" x14ac:dyDescent="0.35">
      <c r="B116" s="261" t="s">
        <v>239</v>
      </c>
      <c r="C116" s="261"/>
      <c r="D116" s="261">
        <f>(SUM(B118:N118))</f>
        <v>93</v>
      </c>
      <c r="E116" s="261" t="s">
        <v>103</v>
      </c>
      <c r="F116" s="261"/>
    </row>
    <row r="117" spans="1:26" x14ac:dyDescent="0.25">
      <c r="A117" s="13"/>
      <c r="B117" s="13"/>
      <c r="C117" s="13"/>
      <c r="D117" s="48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44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5">
      <c r="A118" s="13"/>
      <c r="B118" s="41">
        <f>COUNTA(B120:B152)</f>
        <v>31</v>
      </c>
      <c r="C118" s="13"/>
      <c r="D118" s="41">
        <f>COUNTA(D120:D134)</f>
        <v>14</v>
      </c>
      <c r="E118" s="13"/>
      <c r="F118" s="41">
        <f>COUNTA(F120:F134)</f>
        <v>14</v>
      </c>
      <c r="G118" s="13"/>
      <c r="H118" s="221">
        <f>COUNTA(H120:H134)</f>
        <v>14</v>
      </c>
      <c r="I118" s="13"/>
      <c r="J118" s="41">
        <v>20</v>
      </c>
      <c r="K118" s="13"/>
      <c r="M118" s="13"/>
      <c r="N118" s="113"/>
      <c r="O118" s="13"/>
      <c r="P118" s="48"/>
      <c r="Q118" s="44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5">
      <c r="A119" s="13"/>
      <c r="B119" s="281" t="s">
        <v>240</v>
      </c>
      <c r="C119" s="13"/>
      <c r="D119" s="291" t="s">
        <v>241</v>
      </c>
      <c r="E119" s="13"/>
      <c r="F119" s="291" t="s">
        <v>242</v>
      </c>
      <c r="G119" s="13"/>
      <c r="H119" s="291" t="s">
        <v>243</v>
      </c>
      <c r="I119" s="13"/>
      <c r="J119" s="276" t="s">
        <v>481</v>
      </c>
      <c r="K119" s="13"/>
      <c r="M119" s="13"/>
      <c r="N119" s="70"/>
      <c r="O119" s="13"/>
      <c r="P119" s="70"/>
      <c r="Q119" s="44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5">
      <c r="A120" s="13"/>
      <c r="B120" s="175" t="s">
        <v>53</v>
      </c>
      <c r="C120" s="2"/>
      <c r="D120" s="175" t="s">
        <v>451</v>
      </c>
      <c r="E120" s="13"/>
      <c r="F120" s="175" t="s">
        <v>156</v>
      </c>
      <c r="G120" s="13"/>
      <c r="H120" s="175" t="s">
        <v>17</v>
      </c>
      <c r="I120" s="13"/>
      <c r="J120" s="189" t="s">
        <v>46</v>
      </c>
      <c r="K120" s="13"/>
      <c r="M120" s="13"/>
      <c r="N120" s="99"/>
      <c r="O120" s="13"/>
      <c r="P120" s="100"/>
      <c r="Q120" s="44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5">
      <c r="A121" s="13"/>
      <c r="B121" s="176" t="s">
        <v>19</v>
      </c>
      <c r="C121" s="2"/>
      <c r="D121" s="176" t="s">
        <v>452</v>
      </c>
      <c r="E121" s="13"/>
      <c r="F121" s="176" t="s">
        <v>18</v>
      </c>
      <c r="G121" s="13"/>
      <c r="H121" s="176" t="s">
        <v>20</v>
      </c>
      <c r="I121" s="13"/>
      <c r="J121" s="190" t="s">
        <v>13</v>
      </c>
      <c r="K121" s="13"/>
      <c r="M121" s="13"/>
      <c r="N121" s="99"/>
      <c r="O121" s="13"/>
      <c r="P121" s="13"/>
      <c r="Q121" s="31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5">
      <c r="A122" s="13"/>
      <c r="B122" s="176" t="s">
        <v>183</v>
      </c>
      <c r="C122" s="2"/>
      <c r="D122" s="176" t="s">
        <v>192</v>
      </c>
      <c r="E122" s="13"/>
      <c r="F122" s="176" t="s">
        <v>76</v>
      </c>
      <c r="G122" s="13"/>
      <c r="H122" s="176" t="s">
        <v>71</v>
      </c>
      <c r="I122" s="13"/>
      <c r="J122" s="190" t="s">
        <v>44</v>
      </c>
      <c r="K122" s="13"/>
      <c r="M122" s="13"/>
      <c r="N122" s="99"/>
      <c r="O122" s="13"/>
      <c r="P122" s="99"/>
      <c r="Q122" s="31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5">
      <c r="A123" s="13"/>
      <c r="B123" s="176" t="s">
        <v>24</v>
      </c>
      <c r="C123" s="2"/>
      <c r="D123" s="176" t="s">
        <v>191</v>
      </c>
      <c r="E123" s="13"/>
      <c r="F123" s="176" t="s">
        <v>200</v>
      </c>
      <c r="G123" s="13"/>
      <c r="H123" s="176" t="s">
        <v>214</v>
      </c>
      <c r="I123" s="13"/>
      <c r="J123" s="190" t="s">
        <v>186</v>
      </c>
      <c r="K123" s="13"/>
      <c r="M123" s="13"/>
      <c r="N123" s="100"/>
      <c r="O123" s="13"/>
      <c r="P123" s="99"/>
      <c r="Q123" s="31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5">
      <c r="A124" s="13"/>
      <c r="B124" s="176" t="s">
        <v>96</v>
      </c>
      <c r="C124" s="2"/>
      <c r="D124" s="176" t="s">
        <v>199</v>
      </c>
      <c r="E124" s="13"/>
      <c r="F124" s="176" t="s">
        <v>11</v>
      </c>
      <c r="G124" s="13"/>
      <c r="H124" s="176" t="s">
        <v>100</v>
      </c>
      <c r="I124" s="13"/>
      <c r="J124" s="190" t="s">
        <v>114</v>
      </c>
      <c r="K124" s="13"/>
      <c r="M124" s="13"/>
      <c r="N124" s="100"/>
      <c r="O124" s="13"/>
      <c r="P124" s="99"/>
      <c r="Q124" s="44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5">
      <c r="A125" s="13"/>
      <c r="B125" s="176" t="s">
        <v>244</v>
      </c>
      <c r="C125" s="2"/>
      <c r="D125" s="176" t="s">
        <v>75</v>
      </c>
      <c r="E125" s="13"/>
      <c r="F125" s="176" t="s">
        <v>69</v>
      </c>
      <c r="G125" s="13"/>
      <c r="H125" s="176" t="s">
        <v>94</v>
      </c>
      <c r="I125" s="13"/>
      <c r="J125" s="190" t="s">
        <v>177</v>
      </c>
      <c r="K125" s="13"/>
      <c r="M125" s="13"/>
      <c r="N125" s="100"/>
      <c r="O125" s="13"/>
      <c r="P125" s="99"/>
      <c r="Q125" s="44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5">
      <c r="A126" s="13"/>
      <c r="B126" s="176" t="s">
        <v>245</v>
      </c>
      <c r="C126" s="2"/>
      <c r="D126" s="176" t="s">
        <v>65</v>
      </c>
      <c r="E126" s="13"/>
      <c r="F126" s="176" t="s">
        <v>83</v>
      </c>
      <c r="G126" s="13"/>
      <c r="H126" s="176" t="s">
        <v>121</v>
      </c>
      <c r="I126" s="13"/>
      <c r="J126" s="190" t="s">
        <v>12</v>
      </c>
      <c r="K126" s="13"/>
      <c r="M126" s="13"/>
      <c r="N126" s="100"/>
      <c r="O126" s="13"/>
      <c r="P126" s="100"/>
      <c r="Q126" s="44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5">
      <c r="A127" s="13"/>
      <c r="B127" s="176" t="s">
        <v>187</v>
      </c>
      <c r="C127" s="19"/>
      <c r="D127" s="176" t="s">
        <v>82</v>
      </c>
      <c r="E127" s="13"/>
      <c r="F127" s="176" t="s">
        <v>212</v>
      </c>
      <c r="G127" s="13"/>
      <c r="H127" s="176" t="s">
        <v>455</v>
      </c>
      <c r="I127" s="13"/>
      <c r="J127" s="190" t="s">
        <v>55</v>
      </c>
      <c r="K127" s="13"/>
      <c r="M127" s="13"/>
      <c r="N127" s="100"/>
      <c r="O127" s="13"/>
      <c r="P127" s="100"/>
      <c r="Q127" s="44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5">
      <c r="A128" s="13"/>
      <c r="B128" s="176" t="s">
        <v>154</v>
      </c>
      <c r="C128" s="2"/>
      <c r="D128" s="176" t="s">
        <v>64</v>
      </c>
      <c r="E128" s="13"/>
      <c r="F128" s="176" t="s">
        <v>77</v>
      </c>
      <c r="G128" s="13"/>
      <c r="H128" s="176" t="s">
        <v>30</v>
      </c>
      <c r="I128" s="13"/>
      <c r="J128" s="190" t="s">
        <v>16</v>
      </c>
      <c r="K128" s="13"/>
      <c r="M128" s="13"/>
      <c r="N128" s="69"/>
      <c r="O128" s="13"/>
      <c r="P128" s="100"/>
      <c r="Q128" s="44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5">
      <c r="A129" s="13"/>
      <c r="B129" s="176" t="s">
        <v>23</v>
      </c>
      <c r="C129" s="2"/>
      <c r="D129" s="176" t="s">
        <v>130</v>
      </c>
      <c r="E129" s="13"/>
      <c r="F129" s="176" t="s">
        <v>87</v>
      </c>
      <c r="G129" s="13"/>
      <c r="H129" s="176" t="s">
        <v>80</v>
      </c>
      <c r="I129" s="13"/>
      <c r="J129" s="190" t="s">
        <v>202</v>
      </c>
      <c r="K129" s="13"/>
      <c r="M129" s="13"/>
      <c r="N129" s="69"/>
      <c r="O129" s="13"/>
      <c r="P129" s="69"/>
      <c r="Q129" s="44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5">
      <c r="A130" s="13"/>
      <c r="B130" s="176" t="s">
        <v>108</v>
      </c>
      <c r="C130" s="2"/>
      <c r="D130" s="176" t="s">
        <v>197</v>
      </c>
      <c r="E130" s="13"/>
      <c r="F130" s="176" t="s">
        <v>29</v>
      </c>
      <c r="G130" s="13"/>
      <c r="H130" s="176" t="s">
        <v>246</v>
      </c>
      <c r="I130" s="13"/>
      <c r="J130" s="190" t="s">
        <v>58</v>
      </c>
      <c r="K130" s="13"/>
      <c r="M130" s="13"/>
      <c r="N130" s="48"/>
      <c r="O130" s="13"/>
      <c r="P130" s="69"/>
      <c r="Q130" s="44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5">
      <c r="A131" s="13"/>
      <c r="B131" s="176" t="s">
        <v>97</v>
      </c>
      <c r="C131" s="2"/>
      <c r="D131" s="176" t="s">
        <v>73</v>
      </c>
      <c r="E131" s="13"/>
      <c r="F131" s="176" t="s">
        <v>247</v>
      </c>
      <c r="G131" s="13"/>
      <c r="H131" s="176" t="s">
        <v>59</v>
      </c>
      <c r="I131" s="13"/>
      <c r="J131" s="190" t="s">
        <v>158</v>
      </c>
      <c r="K131" s="13"/>
      <c r="M131" s="13"/>
      <c r="N131" s="13"/>
      <c r="O131" s="13"/>
      <c r="P131" s="48"/>
      <c r="Q131" s="44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s="15" customFormat="1" x14ac:dyDescent="0.25">
      <c r="A132" s="44"/>
      <c r="B132" s="176" t="s">
        <v>109</v>
      </c>
      <c r="C132" s="2"/>
      <c r="D132" s="177" t="s">
        <v>248</v>
      </c>
      <c r="E132" s="44"/>
      <c r="F132" s="176" t="s">
        <v>211</v>
      </c>
      <c r="G132" s="44"/>
      <c r="H132" s="176" t="s">
        <v>33</v>
      </c>
      <c r="I132" s="44"/>
      <c r="J132" s="190" t="s">
        <v>62</v>
      </c>
      <c r="K132" s="44"/>
      <c r="M132" s="13"/>
      <c r="N132" s="44"/>
      <c r="O132" s="13"/>
      <c r="P132" s="48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s="15" customFormat="1" x14ac:dyDescent="0.25">
      <c r="A133" s="44"/>
      <c r="B133" s="176" t="s">
        <v>194</v>
      </c>
      <c r="C133" s="2"/>
      <c r="D133" s="177" t="s">
        <v>249</v>
      </c>
      <c r="E133" s="44"/>
      <c r="F133" s="176" t="s">
        <v>250</v>
      </c>
      <c r="G133" s="44"/>
      <c r="H133" s="176" t="s">
        <v>90</v>
      </c>
      <c r="I133" s="44"/>
      <c r="J133" s="190" t="s">
        <v>228</v>
      </c>
      <c r="K133" s="44"/>
      <c r="M133" s="13"/>
      <c r="N133" s="44"/>
      <c r="O133" s="13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s="15" customFormat="1" x14ac:dyDescent="0.25">
      <c r="A134" s="44"/>
      <c r="B134" s="176" t="s">
        <v>251</v>
      </c>
      <c r="C134" s="10"/>
      <c r="D134" s="159"/>
      <c r="E134" s="44"/>
      <c r="F134" s="137"/>
      <c r="G134" s="44"/>
      <c r="H134" s="130"/>
      <c r="I134" s="45"/>
      <c r="J134" s="190" t="s">
        <v>36</v>
      </c>
      <c r="K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s="15" customFormat="1" x14ac:dyDescent="0.25">
      <c r="A135" s="44"/>
      <c r="B135" s="175" t="s">
        <v>466</v>
      </c>
      <c r="C135" s="10"/>
      <c r="D135" s="285" t="s">
        <v>437</v>
      </c>
      <c r="E135" s="48"/>
      <c r="F135" s="291" t="s">
        <v>437</v>
      </c>
      <c r="G135" s="44"/>
      <c r="H135" s="291" t="s">
        <v>437</v>
      </c>
      <c r="I135" s="45"/>
      <c r="J135" s="190" t="s">
        <v>204</v>
      </c>
      <c r="K135" s="44"/>
      <c r="M135" s="44"/>
      <c r="N135" s="13"/>
      <c r="O135" s="13"/>
      <c r="P135" s="13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x14ac:dyDescent="0.25">
      <c r="A136" s="13"/>
      <c r="B136" s="176" t="s">
        <v>150</v>
      </c>
      <c r="C136" s="2"/>
      <c r="D136" s="285" t="s">
        <v>254</v>
      </c>
      <c r="E136" s="48"/>
      <c r="F136" s="292" t="s">
        <v>254</v>
      </c>
      <c r="G136" s="13"/>
      <c r="H136" s="292" t="s">
        <v>254</v>
      </c>
      <c r="I136" s="48"/>
      <c r="J136" s="190" t="s">
        <v>165</v>
      </c>
      <c r="K136" s="13"/>
      <c r="M136" s="3"/>
      <c r="N136" s="13"/>
      <c r="O136" s="13"/>
      <c r="P136" s="13"/>
      <c r="Q136" s="44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25">
      <c r="A137" s="13"/>
      <c r="B137" s="176" t="s">
        <v>101</v>
      </c>
      <c r="C137" s="20"/>
      <c r="E137" s="51"/>
      <c r="G137" s="13"/>
      <c r="H137" s="13"/>
      <c r="I137" s="51"/>
      <c r="J137" s="190" t="s">
        <v>51</v>
      </c>
      <c r="K137" s="13"/>
      <c r="M137" s="18"/>
      <c r="N137" s="13"/>
      <c r="O137" s="13"/>
      <c r="P137" s="13"/>
      <c r="Q137" s="44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25">
      <c r="A138" s="13"/>
      <c r="B138" s="176" t="s">
        <v>175</v>
      </c>
      <c r="C138" s="20"/>
      <c r="E138" s="51"/>
      <c r="F138" s="153"/>
      <c r="G138" s="13"/>
      <c r="H138" s="13"/>
      <c r="I138" s="51"/>
      <c r="J138" s="190" t="s">
        <v>49</v>
      </c>
      <c r="K138" s="13"/>
      <c r="M138" s="18"/>
      <c r="N138" s="13"/>
      <c r="O138" s="13"/>
      <c r="P138" s="13"/>
      <c r="Q138" s="31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25">
      <c r="A139" s="13"/>
      <c r="B139" s="176" t="s">
        <v>28</v>
      </c>
      <c r="C139" s="20"/>
      <c r="D139" s="153"/>
      <c r="E139" s="51"/>
      <c r="F139" s="153"/>
      <c r="G139" s="13"/>
      <c r="H139" s="13"/>
      <c r="I139" s="51"/>
      <c r="J139" s="190" t="s">
        <v>252</v>
      </c>
      <c r="K139" s="13"/>
      <c r="M139" s="18"/>
      <c r="N139" s="13"/>
      <c r="O139" s="13"/>
      <c r="P139" s="13"/>
      <c r="Q139" s="44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25">
      <c r="A140" s="13"/>
      <c r="B140" s="176" t="s">
        <v>48</v>
      </c>
      <c r="C140" s="20"/>
      <c r="D140" s="117"/>
      <c r="E140" s="51"/>
      <c r="F140" s="153"/>
      <c r="G140" s="13"/>
      <c r="H140" s="13"/>
      <c r="I140" s="51"/>
      <c r="J140" s="281" t="str">
        <f>J118&amp;" lag "</f>
        <v xml:space="preserve">20 lag </v>
      </c>
      <c r="K140" s="13"/>
      <c r="M140" s="18"/>
      <c r="N140" s="13"/>
      <c r="O140" s="13"/>
      <c r="P140" s="13"/>
      <c r="Q140" s="44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25">
      <c r="A141" s="13"/>
      <c r="B141" s="176" t="s">
        <v>78</v>
      </c>
      <c r="C141" s="20"/>
      <c r="D141" s="153"/>
      <c r="E141" s="51"/>
      <c r="F141" s="153"/>
      <c r="G141" s="13"/>
      <c r="H141" s="13"/>
      <c r="I141" s="51"/>
      <c r="J141" s="283" t="s">
        <v>253</v>
      </c>
      <c r="K141" s="13"/>
      <c r="M141" s="18"/>
      <c r="N141" s="13"/>
      <c r="O141" s="13"/>
      <c r="P141" s="13"/>
      <c r="Q141" s="44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25">
      <c r="A142" s="13"/>
      <c r="B142" s="176" t="s">
        <v>467</v>
      </c>
      <c r="C142" s="20"/>
      <c r="D142" s="153"/>
      <c r="E142" s="51"/>
      <c r="F142" s="153"/>
      <c r="G142" s="13"/>
      <c r="H142" s="13"/>
      <c r="I142" s="51"/>
      <c r="J142" s="13"/>
      <c r="K142" s="13"/>
      <c r="L142" s="13"/>
      <c r="M142" s="18"/>
      <c r="N142" s="13"/>
      <c r="O142" s="13"/>
      <c r="P142" s="13"/>
      <c r="Q142" s="44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25">
      <c r="A143" s="13"/>
      <c r="B143" s="176" t="s">
        <v>61</v>
      </c>
      <c r="C143" s="20"/>
      <c r="E143" s="51"/>
      <c r="F143" s="153"/>
      <c r="G143" s="13"/>
      <c r="I143" s="51"/>
      <c r="J143" s="13"/>
      <c r="K143" s="13"/>
      <c r="L143" s="13"/>
      <c r="M143" s="18"/>
      <c r="N143" s="13"/>
      <c r="O143" s="13"/>
      <c r="P143" s="13"/>
      <c r="Q143" s="44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25">
      <c r="A144" s="13"/>
      <c r="B144" s="176" t="s">
        <v>38</v>
      </c>
      <c r="C144" s="20"/>
      <c r="E144" s="51"/>
      <c r="F144" s="153"/>
      <c r="G144" s="13"/>
      <c r="I144" s="51"/>
      <c r="J144" s="13"/>
      <c r="K144" s="13"/>
      <c r="L144" s="13"/>
      <c r="M144" s="18"/>
      <c r="N144" s="13"/>
      <c r="O144" s="13"/>
      <c r="P144" s="13"/>
      <c r="Q144" s="44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25">
      <c r="A145" s="13"/>
      <c r="B145" s="176" t="s">
        <v>63</v>
      </c>
      <c r="C145" s="20"/>
      <c r="E145" s="51"/>
      <c r="G145" s="13"/>
      <c r="I145" s="51"/>
      <c r="J145" s="13"/>
      <c r="K145" s="13"/>
      <c r="L145" s="13"/>
      <c r="M145" s="18"/>
      <c r="N145" s="13"/>
      <c r="O145" s="13"/>
      <c r="P145" s="13"/>
      <c r="Q145" s="44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25">
      <c r="A146" s="13"/>
      <c r="B146" s="176" t="s">
        <v>63</v>
      </c>
      <c r="C146" s="20"/>
      <c r="E146" s="53"/>
      <c r="G146" s="13"/>
      <c r="I146" s="51"/>
      <c r="J146" s="13"/>
      <c r="K146" s="13"/>
      <c r="L146" s="13"/>
      <c r="M146" s="18"/>
      <c r="N146" s="13"/>
      <c r="O146" s="13"/>
      <c r="P146" s="13"/>
      <c r="Q146" s="44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5">
      <c r="A147" s="13"/>
      <c r="B147" s="176" t="s">
        <v>188</v>
      </c>
      <c r="C147" s="20"/>
      <c r="E147" s="20"/>
      <c r="G147" s="51"/>
      <c r="H147" s="13"/>
      <c r="I147" s="51"/>
      <c r="J147" s="13"/>
      <c r="K147" s="13"/>
      <c r="L147" s="13"/>
      <c r="M147" s="18"/>
      <c r="N147" s="13"/>
      <c r="O147" s="13"/>
      <c r="P147" s="13"/>
      <c r="Q147" s="44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5">
      <c r="A148" s="13"/>
      <c r="B148" s="176" t="s">
        <v>31</v>
      </c>
      <c r="C148" s="20"/>
      <c r="E148" s="20"/>
      <c r="G148" s="51"/>
      <c r="H148" s="13"/>
      <c r="I148" s="51"/>
      <c r="J148" s="13"/>
      <c r="K148" s="13"/>
      <c r="L148" s="13"/>
      <c r="M148" s="18"/>
      <c r="N148" s="13"/>
      <c r="O148" s="13"/>
      <c r="P148" s="13"/>
      <c r="Q148" s="44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5">
      <c r="A149" s="13"/>
      <c r="B149" s="158"/>
      <c r="C149" s="20"/>
      <c r="E149" s="20"/>
      <c r="G149" s="51"/>
      <c r="H149" s="13"/>
      <c r="I149" s="51"/>
      <c r="J149" s="13"/>
      <c r="K149" s="13"/>
      <c r="L149" s="13"/>
      <c r="M149" s="18"/>
      <c r="N149" s="13"/>
      <c r="O149" s="13"/>
      <c r="P149" s="13"/>
      <c r="Q149" s="44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5">
      <c r="A150" s="13"/>
      <c r="B150" s="281" t="s">
        <v>438</v>
      </c>
      <c r="C150" s="20"/>
      <c r="E150" s="20"/>
      <c r="G150" s="51"/>
      <c r="H150" s="13"/>
      <c r="I150" s="51"/>
      <c r="J150" s="13"/>
      <c r="K150" s="13"/>
      <c r="L150" s="13"/>
      <c r="M150" s="18"/>
      <c r="N150" s="13"/>
      <c r="O150" s="13"/>
      <c r="P150" s="13"/>
      <c r="Q150" s="44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25">
      <c r="A151" s="13"/>
      <c r="B151" s="282" t="s">
        <v>255</v>
      </c>
      <c r="C151" s="20"/>
      <c r="D151" s="153"/>
      <c r="E151" s="20"/>
      <c r="G151" s="51"/>
      <c r="H151" s="13"/>
      <c r="I151" s="51"/>
      <c r="J151" s="13"/>
      <c r="K151" s="13"/>
      <c r="L151" s="13"/>
      <c r="M151" s="20"/>
      <c r="N151" s="13"/>
      <c r="O151" s="13"/>
      <c r="P151" s="13"/>
      <c r="Q151" s="44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25">
      <c r="A152" s="13"/>
      <c r="B152" s="46"/>
      <c r="C152" s="20"/>
      <c r="D152" s="153"/>
      <c r="E152" s="20"/>
      <c r="G152" s="51"/>
      <c r="H152" s="13"/>
      <c r="I152" s="51"/>
      <c r="J152" s="13"/>
      <c r="K152" s="13"/>
      <c r="L152" s="13"/>
      <c r="M152" s="20"/>
      <c r="N152" s="13"/>
      <c r="O152" s="13"/>
      <c r="P152" s="13"/>
      <c r="Q152" s="44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s="15" customFormat="1" x14ac:dyDescent="0.25">
      <c r="A153" s="44"/>
      <c r="B153" s="21"/>
      <c r="C153" s="21"/>
      <c r="D153" s="13"/>
      <c r="E153" s="13"/>
      <c r="F153" s="21"/>
      <c r="G153" s="21"/>
      <c r="H153" s="48"/>
      <c r="I153" s="44"/>
      <c r="J153" s="136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s="264" customFormat="1" ht="21" x14ac:dyDescent="0.35">
      <c r="B154" s="261" t="s">
        <v>256</v>
      </c>
      <c r="D154" s="261">
        <f>(SUM(B156:P156))+SUM(B174:H174)</f>
        <v>83</v>
      </c>
      <c r="E154" s="261" t="s">
        <v>103</v>
      </c>
    </row>
    <row r="155" spans="1:26" s="15" customFormat="1" ht="15.75" x14ac:dyDescent="0.25">
      <c r="A155" s="44"/>
      <c r="B155" s="46"/>
      <c r="C155" s="46"/>
      <c r="D155" s="13"/>
      <c r="E155" s="13"/>
      <c r="F155" s="46"/>
      <c r="G155" s="46"/>
      <c r="H155" s="44"/>
      <c r="I155" s="44"/>
      <c r="J155" s="44"/>
      <c r="K155" s="44"/>
      <c r="L155" s="155"/>
      <c r="M155"/>
      <c r="N155"/>
      <c r="O155"/>
      <c r="P155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s="15" customFormat="1" x14ac:dyDescent="0.25">
      <c r="A156" s="44"/>
      <c r="B156" s="219">
        <v>9</v>
      </c>
      <c r="C156" s="220"/>
      <c r="D156" s="219">
        <v>9</v>
      </c>
      <c r="E156" s="219"/>
      <c r="F156" s="219">
        <v>9</v>
      </c>
      <c r="G156" s="106"/>
      <c r="H156" s="119">
        <f>COUNTA(H158:H164)</f>
        <v>7</v>
      </c>
      <c r="I156" s="13"/>
      <c r="J156" s="41">
        <v>7</v>
      </c>
      <c r="K156" s="13"/>
      <c r="O156"/>
      <c r="P156"/>
      <c r="Q156" s="31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x14ac:dyDescent="0.25">
      <c r="A157" s="13"/>
      <c r="B157" s="294" t="s">
        <v>257</v>
      </c>
      <c r="C157" s="106"/>
      <c r="D157" s="294" t="s">
        <v>258</v>
      </c>
      <c r="E157" s="106"/>
      <c r="F157" s="294" t="s">
        <v>259</v>
      </c>
      <c r="G157" s="106"/>
      <c r="H157" s="295" t="s">
        <v>260</v>
      </c>
      <c r="I157" s="13"/>
      <c r="J157" s="284" t="s">
        <v>453</v>
      </c>
      <c r="K157" s="13"/>
      <c r="O157"/>
      <c r="P157"/>
      <c r="Q157" s="31"/>
      <c r="R157" s="13"/>
      <c r="S157" s="44"/>
      <c r="T157" s="44"/>
      <c r="U157" s="13"/>
      <c r="V157" s="13"/>
      <c r="W157" s="13"/>
      <c r="X157" s="13"/>
      <c r="Y157" s="13"/>
      <c r="Z157" s="13"/>
    </row>
    <row r="158" spans="1:26" x14ac:dyDescent="0.25">
      <c r="A158" s="13"/>
      <c r="B158" s="205" t="s">
        <v>43</v>
      </c>
      <c r="C158" s="106"/>
      <c r="D158" s="205" t="s">
        <v>97</v>
      </c>
      <c r="E158" s="106"/>
      <c r="F158" s="169" t="s">
        <v>39</v>
      </c>
      <c r="G158" s="106"/>
      <c r="H158" s="189" t="s">
        <v>13</v>
      </c>
      <c r="I158" s="13"/>
      <c r="J158" s="189" t="s">
        <v>12</v>
      </c>
      <c r="K158" s="13"/>
      <c r="O158"/>
      <c r="P158"/>
      <c r="Q158" s="31"/>
      <c r="R158" s="13"/>
      <c r="S158" s="44"/>
      <c r="T158" s="44"/>
      <c r="U158" s="13"/>
      <c r="V158" s="13"/>
      <c r="W158" s="13"/>
      <c r="X158" s="13"/>
      <c r="Y158" s="13"/>
      <c r="Z158" s="13"/>
    </row>
    <row r="159" spans="1:26" x14ac:dyDescent="0.25">
      <c r="A159" s="13"/>
      <c r="B159" s="176" t="s">
        <v>65</v>
      </c>
      <c r="C159" s="106"/>
      <c r="D159" s="176" t="s">
        <v>262</v>
      </c>
      <c r="E159" s="106"/>
      <c r="F159" s="205" t="s">
        <v>109</v>
      </c>
      <c r="G159" s="106"/>
      <c r="H159" s="190" t="s">
        <v>44</v>
      </c>
      <c r="I159" s="13"/>
      <c r="J159" s="190" t="s">
        <v>55</v>
      </c>
      <c r="K159" s="13"/>
      <c r="O159"/>
      <c r="P159"/>
      <c r="Q159" s="31"/>
      <c r="R159" s="13"/>
      <c r="S159" s="44"/>
      <c r="T159" s="44"/>
      <c r="U159" s="13"/>
      <c r="V159" s="13"/>
      <c r="W159" s="13"/>
      <c r="X159" s="13"/>
      <c r="Y159" s="13"/>
      <c r="Z159" s="13"/>
    </row>
    <row r="160" spans="1:26" x14ac:dyDescent="0.25">
      <c r="A160" s="13"/>
      <c r="B160" s="176" t="s">
        <v>48</v>
      </c>
      <c r="C160" s="106"/>
      <c r="D160" s="176" t="s">
        <v>57</v>
      </c>
      <c r="E160" s="106"/>
      <c r="F160" s="175" t="s">
        <v>28</v>
      </c>
      <c r="G160" s="106"/>
      <c r="H160" s="190" t="s">
        <v>186</v>
      </c>
      <c r="I160" s="13"/>
      <c r="J160" s="190" t="s">
        <v>265</v>
      </c>
      <c r="K160" s="13"/>
      <c r="O160"/>
      <c r="P160"/>
      <c r="Q160" s="31"/>
      <c r="R160" s="13"/>
      <c r="S160" s="44"/>
      <c r="T160" s="44"/>
      <c r="U160" s="13"/>
      <c r="V160" s="13"/>
      <c r="W160" s="13"/>
      <c r="X160" s="13"/>
      <c r="Y160" s="13"/>
      <c r="Z160" s="13"/>
    </row>
    <row r="161" spans="1:26" x14ac:dyDescent="0.25">
      <c r="A161" s="13"/>
      <c r="B161" s="176" t="s">
        <v>187</v>
      </c>
      <c r="C161" s="106"/>
      <c r="D161" s="176" t="s">
        <v>38</v>
      </c>
      <c r="E161" s="106"/>
      <c r="F161" s="175" t="s">
        <v>27</v>
      </c>
      <c r="G161" s="106"/>
      <c r="H161" s="190" t="s">
        <v>114</v>
      </c>
      <c r="I161" s="13"/>
      <c r="J161" s="190" t="s">
        <v>158</v>
      </c>
      <c r="K161" s="13"/>
      <c r="O161"/>
      <c r="P161"/>
      <c r="Q161" s="31"/>
      <c r="R161" s="13"/>
      <c r="S161" s="44"/>
      <c r="T161" s="44"/>
      <c r="U161" s="13"/>
      <c r="V161" s="13"/>
      <c r="W161" s="13"/>
      <c r="X161" s="13"/>
      <c r="Y161" s="13"/>
      <c r="Z161" s="13"/>
    </row>
    <row r="162" spans="1:26" x14ac:dyDescent="0.25">
      <c r="A162" s="13"/>
      <c r="B162" s="176" t="s">
        <v>52</v>
      </c>
      <c r="C162" s="106"/>
      <c r="D162" s="176" t="s">
        <v>138</v>
      </c>
      <c r="E162" s="106"/>
      <c r="F162" s="175" t="s">
        <v>175</v>
      </c>
      <c r="G162" s="106"/>
      <c r="H162" s="190" t="s">
        <v>266</v>
      </c>
      <c r="I162" s="13"/>
      <c r="J162" s="190" t="s">
        <v>165</v>
      </c>
      <c r="K162" s="13"/>
      <c r="O162"/>
      <c r="P162"/>
      <c r="Q162" s="65"/>
      <c r="R162" s="13"/>
      <c r="S162" s="44"/>
      <c r="T162" s="44"/>
      <c r="U162" s="13"/>
      <c r="V162" s="13"/>
      <c r="W162" s="13"/>
      <c r="X162" s="13"/>
      <c r="Y162" s="13"/>
      <c r="Z162" s="13"/>
    </row>
    <row r="163" spans="1:26" x14ac:dyDescent="0.25">
      <c r="A163" s="13"/>
      <c r="B163" s="176" t="s">
        <v>29</v>
      </c>
      <c r="C163" s="106"/>
      <c r="D163" s="176" t="s">
        <v>238</v>
      </c>
      <c r="E163" s="106"/>
      <c r="F163" s="175" t="s">
        <v>183</v>
      </c>
      <c r="G163" s="106"/>
      <c r="H163" s="190" t="s">
        <v>16</v>
      </c>
      <c r="I163" s="13"/>
      <c r="J163" s="190" t="s">
        <v>166</v>
      </c>
      <c r="K163" s="13"/>
      <c r="O163"/>
      <c r="P163"/>
      <c r="Q163" s="44"/>
      <c r="R163" s="13"/>
      <c r="S163" s="44"/>
      <c r="T163" s="44"/>
      <c r="U163" s="13"/>
      <c r="V163" s="13"/>
      <c r="W163" s="13"/>
      <c r="X163" s="13"/>
      <c r="Y163" s="13"/>
      <c r="Z163" s="13"/>
    </row>
    <row r="164" spans="1:26" x14ac:dyDescent="0.25">
      <c r="A164" s="13"/>
      <c r="B164" s="176" t="s">
        <v>53</v>
      </c>
      <c r="C164" s="106"/>
      <c r="D164" s="176" t="s">
        <v>267</v>
      </c>
      <c r="E164" s="106"/>
      <c r="F164" s="175" t="s">
        <v>460</v>
      </c>
      <c r="G164" s="106"/>
      <c r="H164" s="190" t="s">
        <v>229</v>
      </c>
      <c r="I164" s="13"/>
      <c r="J164" s="190" t="s">
        <v>49</v>
      </c>
      <c r="K164" s="13"/>
      <c r="O164"/>
      <c r="P164"/>
      <c r="Q164" s="76"/>
      <c r="R164" s="13"/>
      <c r="S164" s="44"/>
      <c r="T164" s="44"/>
      <c r="U164" s="13"/>
      <c r="V164" s="13"/>
      <c r="W164" s="13"/>
      <c r="X164" s="13"/>
      <c r="Y164" s="13"/>
      <c r="Z164" s="13"/>
    </row>
    <row r="165" spans="1:26" x14ac:dyDescent="0.25">
      <c r="A165" s="13"/>
      <c r="B165" s="176" t="s">
        <v>390</v>
      </c>
      <c r="C165" s="106"/>
      <c r="D165" s="176" t="s">
        <v>60</v>
      </c>
      <c r="E165" s="106"/>
      <c r="F165" s="175" t="s">
        <v>61</v>
      </c>
      <c r="G165" s="106"/>
      <c r="H165" s="298" t="s">
        <v>439</v>
      </c>
      <c r="I165" s="13"/>
      <c r="J165" s="300" t="s">
        <v>439</v>
      </c>
      <c r="K165" s="13"/>
      <c r="O165"/>
      <c r="P165"/>
      <c r="Q165" s="44"/>
      <c r="R165" s="13"/>
      <c r="S165" s="44"/>
      <c r="T165" s="44"/>
      <c r="U165" s="44"/>
      <c r="V165" s="13"/>
      <c r="W165" s="13"/>
      <c r="X165" s="13"/>
      <c r="Y165" s="13"/>
      <c r="Z165" s="13"/>
    </row>
    <row r="166" spans="1:26" x14ac:dyDescent="0.25">
      <c r="A166" s="13"/>
      <c r="B166" s="176" t="s">
        <v>101</v>
      </c>
      <c r="C166" s="106"/>
      <c r="D166" s="176" t="s">
        <v>269</v>
      </c>
      <c r="E166" s="106"/>
      <c r="F166" s="175" t="s">
        <v>59</v>
      </c>
      <c r="G166" s="106"/>
      <c r="H166" s="299" t="str">
        <f>(H156-1)*3&amp;" kamper"</f>
        <v>18 kamper</v>
      </c>
      <c r="I166" s="13"/>
      <c r="J166" s="301" t="str">
        <f>(J156-1)*3&amp;" kamper"</f>
        <v>18 kamper</v>
      </c>
      <c r="K166" s="13"/>
      <c r="O166"/>
      <c r="P166"/>
      <c r="Q166" s="76"/>
      <c r="R166" s="13"/>
      <c r="S166" s="44"/>
      <c r="T166" s="44"/>
      <c r="U166" s="13"/>
      <c r="V166" s="13"/>
      <c r="W166" s="13"/>
      <c r="X166" s="13"/>
      <c r="Y166" s="13"/>
      <c r="Z166" s="13"/>
    </row>
    <row r="167" spans="1:26" s="15" customFormat="1" x14ac:dyDescent="0.25">
      <c r="A167" s="44"/>
      <c r="B167" s="176" t="s">
        <v>264</v>
      </c>
      <c r="C167" s="106"/>
      <c r="D167" s="176" t="s">
        <v>264</v>
      </c>
      <c r="E167" s="106"/>
      <c r="F167" s="224"/>
      <c r="G167" s="106"/>
      <c r="I167" s="44"/>
      <c r="J167" s="13"/>
      <c r="K167" s="44"/>
      <c r="L167" s="96"/>
      <c r="M167" s="13"/>
      <c r="N167" s="96"/>
      <c r="O167"/>
      <c r="P167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x14ac:dyDescent="0.25">
      <c r="A168" s="13"/>
      <c r="B168" s="296" t="s">
        <v>270</v>
      </c>
      <c r="C168" s="106"/>
      <c r="D168" s="296" t="s">
        <v>270</v>
      </c>
      <c r="E168" s="106"/>
      <c r="F168" s="296" t="s">
        <v>270</v>
      </c>
      <c r="G168" s="106"/>
      <c r="I168" s="13"/>
      <c r="J168" s="13"/>
      <c r="K168" s="13"/>
      <c r="L168" s="13"/>
      <c r="M168" s="13"/>
      <c r="N168" s="13"/>
      <c r="O168" s="13"/>
      <c r="P168" s="13"/>
      <c r="Q168" s="44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25">
      <c r="A169" s="13"/>
      <c r="B169" s="297" t="s">
        <v>253</v>
      </c>
      <c r="C169" s="106"/>
      <c r="D169" s="297" t="s">
        <v>253</v>
      </c>
      <c r="E169" s="106"/>
      <c r="F169" s="297" t="s">
        <v>253</v>
      </c>
      <c r="G169" s="106"/>
      <c r="I169" s="13"/>
      <c r="J169" s="13"/>
      <c r="K169" s="13"/>
      <c r="L169" s="13"/>
      <c r="M169" s="13"/>
      <c r="N169" s="13"/>
      <c r="O169" s="13"/>
      <c r="P169" s="13"/>
      <c r="Q169" s="44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25">
      <c r="A170" s="144"/>
      <c r="B170" s="212"/>
      <c r="C170" s="212"/>
      <c r="D170" s="212"/>
      <c r="E170" s="212"/>
      <c r="F170" s="212"/>
      <c r="G170" s="212"/>
      <c r="I170" s="13"/>
      <c r="J170" s="13"/>
      <c r="K170" s="13"/>
      <c r="L170" s="13"/>
      <c r="M170" s="13"/>
      <c r="N170" s="13"/>
      <c r="O170" s="13"/>
      <c r="P170" s="13"/>
      <c r="Q170" s="44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25">
      <c r="A171" s="144"/>
      <c r="B171" s="212"/>
      <c r="C171" s="212"/>
      <c r="D171" s="212"/>
      <c r="E171" s="212"/>
      <c r="F171" s="212"/>
      <c r="G171" s="212"/>
      <c r="I171" s="13"/>
      <c r="J171" s="144"/>
      <c r="K171" s="144"/>
      <c r="L171" s="13"/>
      <c r="M171" s="13"/>
      <c r="N171" s="13"/>
      <c r="O171" s="13"/>
      <c r="P171" s="13"/>
      <c r="Q171" s="44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25">
      <c r="A172" s="144"/>
      <c r="B172" s="212"/>
      <c r="C172" s="212"/>
      <c r="D172" s="212"/>
      <c r="E172" s="212"/>
      <c r="F172" s="212"/>
      <c r="G172" s="212"/>
      <c r="H172" s="212"/>
      <c r="I172" s="13"/>
      <c r="J172" s="144"/>
      <c r="K172" s="144"/>
      <c r="L172" s="13"/>
      <c r="M172" s="13"/>
      <c r="N172" s="13"/>
      <c r="O172" s="13"/>
      <c r="P172" s="13"/>
      <c r="Q172" s="44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x14ac:dyDescent="0.25">
      <c r="A173" s="48"/>
      <c r="B173" s="215"/>
      <c r="C173" s="106"/>
      <c r="D173" s="106"/>
      <c r="E173" s="106"/>
      <c r="F173" s="106"/>
      <c r="G173" s="106"/>
      <c r="H173" s="106"/>
      <c r="I173" s="13"/>
      <c r="J173" s="145"/>
      <c r="K173" s="145"/>
      <c r="L173" s="107"/>
      <c r="M173" s="13"/>
      <c r="N173" s="13"/>
      <c r="O173" s="13"/>
      <c r="P173" s="13"/>
      <c r="Q173" s="44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25">
      <c r="A174" s="144"/>
      <c r="B174" s="217">
        <v>10</v>
      </c>
      <c r="C174" s="217"/>
      <c r="D174" s="217">
        <v>11</v>
      </c>
      <c r="E174" s="217"/>
      <c r="F174" s="217">
        <v>11</v>
      </c>
      <c r="G174" s="218"/>
      <c r="H174" s="217">
        <v>10</v>
      </c>
      <c r="I174" s="13"/>
      <c r="J174" s="219">
        <v>1</v>
      </c>
      <c r="K174" s="145"/>
      <c r="L174" s="13"/>
      <c r="M174" s="13"/>
      <c r="N174" s="13"/>
      <c r="O174" s="13"/>
      <c r="P174" s="13"/>
      <c r="Q174" s="44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25">
      <c r="A175" s="144"/>
      <c r="B175" s="302" t="s">
        <v>273</v>
      </c>
      <c r="C175" s="106"/>
      <c r="D175" s="302" t="s">
        <v>274</v>
      </c>
      <c r="E175" s="106"/>
      <c r="F175" s="303" t="s">
        <v>275</v>
      </c>
      <c r="G175" s="212"/>
      <c r="H175" s="303" t="s">
        <v>276</v>
      </c>
      <c r="I175" s="13"/>
      <c r="J175" s="206" t="s">
        <v>261</v>
      </c>
      <c r="K175" s="48"/>
      <c r="M175" s="48"/>
      <c r="N175" s="196"/>
      <c r="O175" s="48"/>
      <c r="P175" s="196"/>
      <c r="Q175" s="44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25">
      <c r="A176" s="143"/>
      <c r="B176" s="176" t="s">
        <v>140</v>
      </c>
      <c r="C176" s="106"/>
      <c r="D176" s="176" t="s">
        <v>87</v>
      </c>
      <c r="E176" s="106"/>
      <c r="F176" s="175" t="s">
        <v>212</v>
      </c>
      <c r="G176" s="216"/>
      <c r="H176" s="175" t="s">
        <v>77</v>
      </c>
      <c r="I176" s="13"/>
      <c r="J176" s="207" t="s">
        <v>263</v>
      </c>
      <c r="M176" s="48"/>
      <c r="N176" s="194"/>
      <c r="O176" s="48"/>
      <c r="P176" s="194"/>
      <c r="Q176" s="44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144"/>
      <c r="B177" s="176" t="s">
        <v>88</v>
      </c>
      <c r="C177" s="106"/>
      <c r="D177" s="176" t="s">
        <v>112</v>
      </c>
      <c r="E177" s="106"/>
      <c r="F177" s="176" t="s">
        <v>211</v>
      </c>
      <c r="G177" s="212"/>
      <c r="H177" s="176" t="s">
        <v>459</v>
      </c>
      <c r="I177" s="13"/>
      <c r="J177" s="207" t="s">
        <v>264</v>
      </c>
      <c r="K177" s="13"/>
      <c r="M177" s="48"/>
      <c r="N177" s="195"/>
      <c r="O177" s="48"/>
      <c r="P177" s="195"/>
      <c r="Q177" s="44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144"/>
      <c r="B178" s="176" t="s">
        <v>144</v>
      </c>
      <c r="C178" s="106"/>
      <c r="D178" s="176" t="s">
        <v>64</v>
      </c>
      <c r="E178" s="106"/>
      <c r="F178" s="176" t="s">
        <v>30</v>
      </c>
      <c r="G178" s="212"/>
      <c r="H178" s="176" t="s">
        <v>100</v>
      </c>
      <c r="I178" s="13"/>
      <c r="J178" s="207" t="s">
        <v>264</v>
      </c>
      <c r="K178" s="144"/>
      <c r="M178" s="48"/>
      <c r="N178" s="195"/>
      <c r="O178" s="48"/>
      <c r="P178" s="195"/>
      <c r="Q178" s="44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144"/>
      <c r="B179" s="176" t="s">
        <v>20</v>
      </c>
      <c r="C179" s="106"/>
      <c r="D179" s="176" t="s">
        <v>154</v>
      </c>
      <c r="E179" s="106"/>
      <c r="F179" s="176" t="s">
        <v>277</v>
      </c>
      <c r="G179" s="212"/>
      <c r="H179" s="176" t="s">
        <v>192</v>
      </c>
      <c r="I179" s="13"/>
      <c r="J179" s="207" t="s">
        <v>264</v>
      </c>
      <c r="K179" s="144"/>
      <c r="M179" s="48"/>
      <c r="N179" s="195"/>
      <c r="O179" s="48"/>
      <c r="P179" s="195"/>
      <c r="Q179" s="44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144"/>
      <c r="B180" s="176" t="s">
        <v>23</v>
      </c>
      <c r="C180" s="106"/>
      <c r="D180" s="176" t="s">
        <v>75</v>
      </c>
      <c r="E180" s="106"/>
      <c r="F180" s="176" t="s">
        <v>191</v>
      </c>
      <c r="G180" s="212"/>
      <c r="H180" s="176" t="s">
        <v>145</v>
      </c>
      <c r="I180" s="13"/>
      <c r="J180" s="207" t="s">
        <v>264</v>
      </c>
      <c r="K180" s="145"/>
      <c r="M180" s="48"/>
      <c r="N180" s="195"/>
      <c r="O180" s="48"/>
      <c r="P180" s="195"/>
      <c r="Q180" s="31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144"/>
      <c r="B181" s="230" t="s">
        <v>24</v>
      </c>
      <c r="C181" s="106"/>
      <c r="D181" s="170" t="s">
        <v>96</v>
      </c>
      <c r="E181" s="106"/>
      <c r="F181" s="176" t="s">
        <v>98</v>
      </c>
      <c r="G181" s="212"/>
      <c r="H181" s="176" t="s">
        <v>74</v>
      </c>
      <c r="I181" s="13"/>
      <c r="J181" s="207" t="s">
        <v>264</v>
      </c>
      <c r="K181" s="145"/>
      <c r="M181" s="48"/>
      <c r="N181" s="195"/>
      <c r="O181" s="48"/>
      <c r="P181" s="195"/>
      <c r="Q181" s="31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48"/>
      <c r="B182" s="231" t="s">
        <v>279</v>
      </c>
      <c r="C182" s="106"/>
      <c r="D182" s="230" t="s">
        <v>122</v>
      </c>
      <c r="E182" s="106"/>
      <c r="F182" s="233" t="s">
        <v>63</v>
      </c>
      <c r="G182" s="106"/>
      <c r="H182" s="176" t="s">
        <v>278</v>
      </c>
      <c r="I182" s="13"/>
      <c r="J182" s="207" t="s">
        <v>264</v>
      </c>
      <c r="K182" s="48"/>
      <c r="M182" s="48"/>
      <c r="N182" s="48"/>
      <c r="O182" s="48"/>
      <c r="P182" s="195"/>
      <c r="Q182" s="44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44"/>
      <c r="B183" s="176" t="s">
        <v>110</v>
      </c>
      <c r="C183" s="106"/>
      <c r="D183" s="176" t="s">
        <v>113</v>
      </c>
      <c r="E183" s="106"/>
      <c r="F183" s="176" t="s">
        <v>246</v>
      </c>
      <c r="G183" s="212"/>
      <c r="H183" s="176" t="s">
        <v>83</v>
      </c>
      <c r="I183" s="13"/>
      <c r="J183" s="208" t="s">
        <v>264</v>
      </c>
      <c r="M183" s="48"/>
      <c r="N183" s="99"/>
      <c r="O183" s="48"/>
      <c r="P183" s="99"/>
      <c r="Q183" s="44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13"/>
      <c r="B184" s="176" t="s">
        <v>200</v>
      </c>
      <c r="C184" s="106"/>
      <c r="D184" s="176" t="s">
        <v>19</v>
      </c>
      <c r="E184" s="106"/>
      <c r="F184" s="176" t="s">
        <v>280</v>
      </c>
      <c r="G184" s="106"/>
      <c r="H184" s="176" t="s">
        <v>127</v>
      </c>
      <c r="I184" s="13"/>
      <c r="J184" s="209" t="s">
        <v>264</v>
      </c>
      <c r="K184" s="13"/>
      <c r="M184" s="48"/>
      <c r="N184" s="99"/>
      <c r="O184" s="48"/>
      <c r="P184" s="99"/>
      <c r="Q184" s="44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13"/>
      <c r="B185" s="176" t="s">
        <v>31</v>
      </c>
      <c r="C185" s="106"/>
      <c r="D185" s="176" t="s">
        <v>188</v>
      </c>
      <c r="E185" s="106"/>
      <c r="F185" s="176" t="s">
        <v>118</v>
      </c>
      <c r="G185" s="106"/>
      <c r="H185" s="176" t="s">
        <v>17</v>
      </c>
      <c r="I185" s="13"/>
      <c r="J185" s="210" t="s">
        <v>264</v>
      </c>
      <c r="K185" s="144"/>
      <c r="M185" s="13"/>
      <c r="N185" s="13"/>
      <c r="O185" s="13"/>
      <c r="P185" s="13"/>
      <c r="Q185" s="44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13"/>
      <c r="B186" s="229"/>
      <c r="C186" s="106"/>
      <c r="D186" s="176" t="s">
        <v>281</v>
      </c>
      <c r="E186" s="106"/>
      <c r="F186" s="176" t="s">
        <v>282</v>
      </c>
      <c r="G186" s="106"/>
      <c r="H186" s="229"/>
      <c r="I186" s="13"/>
      <c r="J186" s="211" t="s">
        <v>264</v>
      </c>
      <c r="K186" s="144"/>
      <c r="M186" s="13"/>
      <c r="N186" s="13"/>
      <c r="O186" s="13"/>
      <c r="P186" s="13"/>
      <c r="Q186" s="44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3"/>
      <c r="B187" s="176" t="s">
        <v>264</v>
      </c>
      <c r="C187" s="106"/>
      <c r="D187" s="229"/>
      <c r="E187" s="106"/>
      <c r="F187" s="176" t="s">
        <v>264</v>
      </c>
      <c r="G187" s="106"/>
      <c r="H187" s="176" t="s">
        <v>264</v>
      </c>
      <c r="I187" s="13"/>
      <c r="J187" s="213" t="s">
        <v>271</v>
      </c>
      <c r="K187" s="145"/>
      <c r="M187" s="13"/>
      <c r="N187" s="96"/>
      <c r="O187" s="13"/>
      <c r="P187" s="96"/>
      <c r="Q187" s="44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13"/>
      <c r="B188" s="327" t="s">
        <v>470</v>
      </c>
      <c r="C188" s="328"/>
      <c r="D188" s="327" t="s">
        <v>471</v>
      </c>
      <c r="E188" s="328"/>
      <c r="F188" s="327" t="s">
        <v>471</v>
      </c>
      <c r="G188" s="328"/>
      <c r="H188" s="327" t="s">
        <v>283</v>
      </c>
      <c r="I188" s="13"/>
      <c r="J188" s="214" t="s">
        <v>272</v>
      </c>
      <c r="K188" s="145"/>
      <c r="M188" s="13"/>
      <c r="N188" s="13"/>
      <c r="O188" s="13"/>
      <c r="P188" s="13"/>
      <c r="Q188" s="44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13"/>
      <c r="B189" s="327" t="s">
        <v>285</v>
      </c>
      <c r="C189" s="328"/>
      <c r="D189" s="327" t="s">
        <v>284</v>
      </c>
      <c r="E189" s="328"/>
      <c r="F189" s="327" t="s">
        <v>284</v>
      </c>
      <c r="G189" s="328"/>
      <c r="H189" s="327" t="s">
        <v>285</v>
      </c>
      <c r="I189" s="13"/>
      <c r="J189" s="13"/>
      <c r="K189" s="48"/>
      <c r="M189" s="13"/>
      <c r="N189" s="13"/>
      <c r="O189" s="13"/>
      <c r="P189" s="13"/>
      <c r="Q189" s="71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13"/>
      <c r="B190" s="304" t="s">
        <v>477</v>
      </c>
      <c r="C190" s="13"/>
      <c r="D190" s="304" t="s">
        <v>477</v>
      </c>
      <c r="E190" s="13"/>
      <c r="F190" s="304" t="s">
        <v>478</v>
      </c>
      <c r="G190" s="2"/>
      <c r="H190" s="304" t="s">
        <v>478</v>
      </c>
      <c r="I190" s="13"/>
      <c r="M190" s="13"/>
      <c r="N190" s="13"/>
      <c r="O190" s="13"/>
      <c r="P190" s="13"/>
      <c r="Q190" s="151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13"/>
      <c r="B191" s="305" t="s">
        <v>468</v>
      </c>
      <c r="C191" s="13"/>
      <c r="D191" s="305" t="s">
        <v>468</v>
      </c>
      <c r="E191" s="13"/>
      <c r="F191" s="305" t="s">
        <v>469</v>
      </c>
      <c r="G191" s="2"/>
      <c r="H191" s="305" t="s">
        <v>469</v>
      </c>
      <c r="I191" s="13"/>
      <c r="J191" s="13"/>
      <c r="K191" s="13"/>
      <c r="L191" s="13"/>
      <c r="M191" s="13"/>
      <c r="N191" s="13"/>
      <c r="O191" s="13"/>
      <c r="P191" s="13"/>
      <c r="Q191" s="48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13"/>
      <c r="B192" s="306" t="s">
        <v>472</v>
      </c>
      <c r="C192" s="13"/>
      <c r="D192" s="306" t="s">
        <v>472</v>
      </c>
      <c r="E192" s="13"/>
      <c r="F192" s="306" t="s">
        <v>472</v>
      </c>
      <c r="G192" s="13"/>
      <c r="H192" s="306" t="s">
        <v>472</v>
      </c>
      <c r="I192" s="13"/>
      <c r="J192" s="144"/>
      <c r="K192" s="144"/>
      <c r="L192" s="13"/>
      <c r="M192" s="13"/>
      <c r="N192" s="13"/>
      <c r="O192" s="13"/>
      <c r="P192" s="13"/>
      <c r="Q192" s="151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144"/>
      <c r="B193" s="144"/>
      <c r="C193" s="144"/>
      <c r="D193" s="144"/>
      <c r="E193" s="144"/>
      <c r="F193" s="144"/>
      <c r="G193" s="144"/>
      <c r="H193" s="144"/>
      <c r="I193" s="13"/>
      <c r="J193" s="144"/>
      <c r="K193" s="144"/>
      <c r="L193" s="13"/>
      <c r="M193" s="13"/>
      <c r="N193" s="13"/>
      <c r="O193" s="13"/>
      <c r="P193" s="13"/>
      <c r="Q193" s="151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s="263" customFormat="1" ht="21" x14ac:dyDescent="0.35">
      <c r="B194" s="261" t="s">
        <v>286</v>
      </c>
      <c r="D194" s="262">
        <f>(SUM(B197+D197+L197+N197))+SUM(B216:F216)</f>
        <v>71</v>
      </c>
      <c r="E194" s="261" t="s">
        <v>103</v>
      </c>
      <c r="F194" s="261"/>
    </row>
    <row r="195" spans="1:26" ht="18.75" x14ac:dyDescent="0.3">
      <c r="A195" s="44"/>
      <c r="B195" s="146" t="s">
        <v>485</v>
      </c>
      <c r="C195" s="156"/>
      <c r="D195" s="156"/>
      <c r="E195" s="156"/>
      <c r="F195" s="126" t="s">
        <v>486</v>
      </c>
      <c r="G195" s="126"/>
      <c r="H195" s="126"/>
      <c r="I195" s="156"/>
      <c r="J195" s="156"/>
      <c r="K195" s="126"/>
      <c r="L195" s="129" t="s">
        <v>487</v>
      </c>
      <c r="M195" s="156"/>
      <c r="N195" s="156"/>
      <c r="O195" s="204"/>
      <c r="Q195" s="14"/>
      <c r="W195" s="13"/>
      <c r="X195" s="13"/>
      <c r="Y195" s="13"/>
      <c r="Z195" s="13"/>
    </row>
    <row r="196" spans="1:26" x14ac:dyDescent="0.25">
      <c r="A196" s="13"/>
      <c r="B196" s="71"/>
      <c r="C196" s="2"/>
      <c r="D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Q196" s="14"/>
      <c r="W196" s="13"/>
      <c r="X196" s="13"/>
      <c r="Y196" s="13"/>
      <c r="Z196" s="13"/>
    </row>
    <row r="197" spans="1:26" x14ac:dyDescent="0.25">
      <c r="A197" s="13"/>
      <c r="B197" s="6">
        <f>COUNTA(B199:B211)</f>
        <v>13</v>
      </c>
      <c r="C197" s="10"/>
      <c r="D197" s="6">
        <f>COUNTA(D199:D211)</f>
        <v>13</v>
      </c>
      <c r="F197" s="94">
        <f>COUNTA(B199:B207)</f>
        <v>9</v>
      </c>
      <c r="G197" s="13"/>
      <c r="H197" s="94">
        <f>COUNTA(H199:H207)</f>
        <v>8</v>
      </c>
      <c r="I197"/>
      <c r="J197" s="94">
        <f>COUNTA(J199:J207)</f>
        <v>9</v>
      </c>
      <c r="K197" s="13"/>
      <c r="L197" s="41">
        <v>5</v>
      </c>
      <c r="M197"/>
      <c r="N197" s="41">
        <v>9</v>
      </c>
      <c r="O197" s="13"/>
      <c r="Q197" s="14"/>
      <c r="W197" s="13"/>
      <c r="X197" s="13"/>
      <c r="Y197" s="13"/>
      <c r="Z197" s="13"/>
    </row>
    <row r="198" spans="1:26" x14ac:dyDescent="0.25">
      <c r="A198" s="13"/>
      <c r="B198" s="276" t="s">
        <v>288</v>
      </c>
      <c r="C198" s="10"/>
      <c r="D198" s="276" t="s">
        <v>289</v>
      </c>
      <c r="F198" s="276" t="s">
        <v>288</v>
      </c>
      <c r="G198" s="13"/>
      <c r="H198" s="276" t="s">
        <v>289</v>
      </c>
      <c r="I198"/>
      <c r="J198" s="276" t="s">
        <v>290</v>
      </c>
      <c r="K198" s="13"/>
      <c r="L198" s="276" t="s">
        <v>484</v>
      </c>
      <c r="M198"/>
      <c r="N198" s="285" t="s">
        <v>292</v>
      </c>
      <c r="O198" s="13"/>
      <c r="Q198" s="14"/>
      <c r="W198" s="13"/>
      <c r="X198" s="13"/>
      <c r="Y198" s="13"/>
      <c r="Z198" s="13"/>
    </row>
    <row r="199" spans="1:26" x14ac:dyDescent="0.25">
      <c r="A199" s="13"/>
      <c r="B199" s="142" t="s">
        <v>43</v>
      </c>
      <c r="C199" s="10"/>
      <c r="D199" s="142" t="s">
        <v>39</v>
      </c>
      <c r="F199" s="142" t="s">
        <v>43</v>
      </c>
      <c r="G199" s="13"/>
      <c r="H199" s="142" t="s">
        <v>39</v>
      </c>
      <c r="I199"/>
      <c r="J199" s="142" t="s">
        <v>97</v>
      </c>
      <c r="K199" s="13"/>
      <c r="L199" s="189" t="s">
        <v>293</v>
      </c>
      <c r="M199"/>
      <c r="N199" s="189" t="s">
        <v>47</v>
      </c>
      <c r="O199" s="13"/>
      <c r="P199" s="15"/>
      <c r="Q199" s="15"/>
      <c r="R199" s="15"/>
      <c r="W199" s="13"/>
      <c r="X199" s="13"/>
      <c r="Y199" s="13"/>
      <c r="Z199" s="13"/>
    </row>
    <row r="200" spans="1:26" x14ac:dyDescent="0.25">
      <c r="A200" s="13"/>
      <c r="B200" s="142" t="s">
        <v>65</v>
      </c>
      <c r="C200" s="10"/>
      <c r="D200" s="142" t="s">
        <v>30</v>
      </c>
      <c r="F200" s="142" t="s">
        <v>65</v>
      </c>
      <c r="G200" s="13"/>
      <c r="H200" s="142" t="s">
        <v>30</v>
      </c>
      <c r="I200"/>
      <c r="J200" s="142" t="s">
        <v>187</v>
      </c>
      <c r="K200" s="13"/>
      <c r="L200" s="190" t="s">
        <v>44</v>
      </c>
      <c r="M200"/>
      <c r="N200" s="190" t="s">
        <v>265</v>
      </c>
      <c r="O200" s="13"/>
      <c r="P200" s="15"/>
      <c r="Q200" s="15"/>
      <c r="R200" s="15"/>
      <c r="W200" s="13"/>
      <c r="X200" s="13"/>
      <c r="Y200" s="13"/>
      <c r="Z200" s="13"/>
    </row>
    <row r="201" spans="1:26" s="15" customFormat="1" x14ac:dyDescent="0.25">
      <c r="A201" s="13"/>
      <c r="B201" s="142" t="s">
        <v>194</v>
      </c>
      <c r="C201" s="2"/>
      <c r="D201" s="142" t="s">
        <v>97</v>
      </c>
      <c r="F201" s="142" t="s">
        <v>194</v>
      </c>
      <c r="G201" s="13"/>
      <c r="H201" s="142" t="s">
        <v>109</v>
      </c>
      <c r="I201"/>
      <c r="J201" s="142" t="s">
        <v>11</v>
      </c>
      <c r="K201" s="13"/>
      <c r="L201" s="190" t="s">
        <v>16</v>
      </c>
      <c r="M201"/>
      <c r="N201" s="190" t="s">
        <v>49</v>
      </c>
      <c r="O201" s="13"/>
      <c r="W201" s="44"/>
      <c r="X201" s="44"/>
      <c r="Y201" s="44"/>
      <c r="Z201" s="44"/>
    </row>
    <row r="202" spans="1:26" s="15" customFormat="1" x14ac:dyDescent="0.25">
      <c r="A202" s="13"/>
      <c r="B202" s="142" t="s">
        <v>175</v>
      </c>
      <c r="C202" s="2"/>
      <c r="D202" s="142" t="s">
        <v>109</v>
      </c>
      <c r="F202" s="142" t="s">
        <v>175</v>
      </c>
      <c r="G202" s="13"/>
      <c r="H202" s="142" t="s">
        <v>28</v>
      </c>
      <c r="I202"/>
      <c r="J202" s="142" t="s">
        <v>182</v>
      </c>
      <c r="K202" s="13"/>
      <c r="L202" s="190" t="s">
        <v>36</v>
      </c>
      <c r="M202"/>
      <c r="N202" s="190" t="s">
        <v>62</v>
      </c>
      <c r="O202" s="13"/>
      <c r="W202" s="44"/>
      <c r="X202" s="44"/>
      <c r="Y202" s="44"/>
      <c r="Z202" s="44"/>
    </row>
    <row r="203" spans="1:26" s="15" customFormat="1" x14ac:dyDescent="0.25">
      <c r="A203" s="13"/>
      <c r="B203" s="142" t="s">
        <v>11</v>
      </c>
      <c r="C203" s="10"/>
      <c r="D203" s="142" t="s">
        <v>28</v>
      </c>
      <c r="F203" s="142" t="s">
        <v>38</v>
      </c>
      <c r="G203" s="13"/>
      <c r="H203" s="142" t="s">
        <v>98</v>
      </c>
      <c r="I203"/>
      <c r="J203" s="142" t="s">
        <v>24</v>
      </c>
      <c r="K203" s="13"/>
      <c r="L203" s="190" t="s">
        <v>51</v>
      </c>
      <c r="M203"/>
      <c r="N203" s="190" t="s">
        <v>55</v>
      </c>
      <c r="O203" s="13"/>
      <c r="P203" s="14"/>
      <c r="Q203" s="14"/>
      <c r="R203" s="14"/>
      <c r="W203" s="44"/>
      <c r="X203" s="44"/>
      <c r="Y203" s="44"/>
      <c r="Z203" s="44"/>
    </row>
    <row r="204" spans="1:26" s="15" customFormat="1" x14ac:dyDescent="0.25">
      <c r="A204" s="13"/>
      <c r="B204" s="142" t="s">
        <v>182</v>
      </c>
      <c r="C204" s="2"/>
      <c r="D204" s="142" t="s">
        <v>187</v>
      </c>
      <c r="F204" s="142" t="s">
        <v>138</v>
      </c>
      <c r="G204" s="13"/>
      <c r="H204" s="142" t="s">
        <v>76</v>
      </c>
      <c r="I204"/>
      <c r="J204" s="142" t="s">
        <v>52</v>
      </c>
      <c r="K204" s="13"/>
      <c r="L204" s="192"/>
      <c r="M204"/>
      <c r="N204" s="190" t="s">
        <v>25</v>
      </c>
      <c r="O204" s="13"/>
      <c r="P204" s="14"/>
      <c r="Q204" s="14"/>
      <c r="R204" s="14"/>
      <c r="U204" s="14"/>
      <c r="V204" s="14"/>
      <c r="W204" s="44"/>
      <c r="X204" s="44"/>
      <c r="Y204" s="44"/>
      <c r="Z204" s="44"/>
    </row>
    <row r="205" spans="1:26" x14ac:dyDescent="0.25">
      <c r="A205" s="13"/>
      <c r="B205" s="142" t="s">
        <v>24</v>
      </c>
      <c r="C205" s="2"/>
      <c r="D205" s="142" t="s">
        <v>98</v>
      </c>
      <c r="F205" s="142" t="s">
        <v>59</v>
      </c>
      <c r="G205" s="13"/>
      <c r="H205" s="142" t="s">
        <v>127</v>
      </c>
      <c r="I205"/>
      <c r="J205" s="142" t="s">
        <v>61</v>
      </c>
      <c r="K205" s="13"/>
      <c r="L205" s="281" t="str">
        <f>L197&amp;" lag - Trippel Serie"</f>
        <v>5 lag - Trippel Serie</v>
      </c>
      <c r="M205"/>
      <c r="N205" s="190" t="s">
        <v>226</v>
      </c>
      <c r="O205" s="13"/>
      <c r="Q205" s="14"/>
      <c r="W205" s="13"/>
      <c r="X205" s="13"/>
      <c r="Y205" s="13"/>
      <c r="Z205" s="13"/>
    </row>
    <row r="206" spans="1:26" x14ac:dyDescent="0.25">
      <c r="A206" s="13"/>
      <c r="B206" s="142" t="s">
        <v>52</v>
      </c>
      <c r="C206" s="2"/>
      <c r="D206" s="142" t="s">
        <v>61</v>
      </c>
      <c r="F206" s="142" t="s">
        <v>31</v>
      </c>
      <c r="G206" s="13"/>
      <c r="H206" s="142" t="s">
        <v>33</v>
      </c>
      <c r="I206"/>
      <c r="J206" s="142" t="s">
        <v>53</v>
      </c>
      <c r="K206" s="13"/>
      <c r="L206" s="283" t="str">
        <f>(L197-1)*3&amp;" Kamper"</f>
        <v>12 Kamper</v>
      </c>
      <c r="M206"/>
      <c r="N206" s="190" t="s">
        <v>12</v>
      </c>
      <c r="O206" s="13"/>
      <c r="Q206" s="14"/>
      <c r="W206" s="13"/>
      <c r="X206" s="13"/>
      <c r="Y206" s="13"/>
      <c r="Z206" s="13"/>
    </row>
    <row r="207" spans="1:26" s="15" customFormat="1" ht="15" customHeight="1" x14ac:dyDescent="0.25">
      <c r="A207" s="13"/>
      <c r="B207" s="142" t="s">
        <v>38</v>
      </c>
      <c r="C207" s="2"/>
      <c r="D207" s="142" t="s">
        <v>83</v>
      </c>
      <c r="F207" s="142" t="s">
        <v>101</v>
      </c>
      <c r="G207" s="13"/>
      <c r="H207" s="23"/>
      <c r="I207"/>
      <c r="J207" s="142" t="s">
        <v>83</v>
      </c>
      <c r="K207" s="13"/>
      <c r="L207" s="13"/>
      <c r="M207" s="13"/>
      <c r="N207" s="190" t="s">
        <v>165</v>
      </c>
      <c r="O207" s="13"/>
      <c r="P207" s="14"/>
      <c r="Q207" s="14"/>
      <c r="R207" s="14"/>
      <c r="U207" s="14"/>
      <c r="V207" s="14"/>
      <c r="W207" s="44"/>
      <c r="X207" s="44"/>
      <c r="Y207" s="44"/>
      <c r="Z207" s="44"/>
    </row>
    <row r="208" spans="1:26" x14ac:dyDescent="0.25">
      <c r="A208" s="13"/>
      <c r="B208" s="142" t="s">
        <v>53</v>
      </c>
      <c r="C208" s="2"/>
      <c r="D208" s="142" t="s">
        <v>76</v>
      </c>
      <c r="F208" s="307" t="str">
        <f>F197&amp;" lag - Dobbel Serie"</f>
        <v>9 lag - Dobbel Serie</v>
      </c>
      <c r="G208" s="13"/>
      <c r="H208" s="307" t="str">
        <f>H197&amp;" lag - Dobbel Serie"</f>
        <v>8 lag - Dobbel Serie</v>
      </c>
      <c r="I208"/>
      <c r="J208" s="307" t="str">
        <f>J197&amp;" lag - Dobbel Serie"</f>
        <v>9 lag - Dobbel Serie</v>
      </c>
      <c r="K208" s="13"/>
      <c r="L208" s="44"/>
      <c r="M208" s="44"/>
      <c r="N208" s="291" t="str">
        <f>N197&amp;" lag - Dobbel Serie"</f>
        <v>9 lag - Dobbel Serie</v>
      </c>
      <c r="O208" s="13"/>
      <c r="Q208" s="14"/>
      <c r="U208" s="15"/>
      <c r="V208" s="15"/>
      <c r="W208" s="13"/>
      <c r="X208" s="13"/>
      <c r="Y208" s="13"/>
      <c r="Z208" s="13"/>
    </row>
    <row r="209" spans="1:26" x14ac:dyDescent="0.25">
      <c r="A209" s="13"/>
      <c r="B209" s="142" t="s">
        <v>138</v>
      </c>
      <c r="C209" s="2"/>
      <c r="D209" s="142" t="s">
        <v>127</v>
      </c>
      <c r="F209" s="282" t="str">
        <f>(F197-1)*2&amp;" Kamper"</f>
        <v>16 Kamper</v>
      </c>
      <c r="G209" s="13"/>
      <c r="H209" s="282" t="str">
        <f>(H197-1)*2&amp;" Kamper"</f>
        <v>14 Kamper</v>
      </c>
      <c r="I209"/>
      <c r="J209" s="282" t="str">
        <f>(J197-1)*2&amp;" Kamper"</f>
        <v>16 Kamper</v>
      </c>
      <c r="K209" s="13"/>
      <c r="M209" s="13"/>
      <c r="N209" s="308" t="str">
        <f>(N197-1)*2&amp;" Kamper"</f>
        <v>16 Kamper</v>
      </c>
      <c r="O209" s="13"/>
      <c r="Q209" s="15"/>
      <c r="S209" s="13"/>
      <c r="T209" s="13"/>
      <c r="U209" s="15"/>
      <c r="V209" s="15"/>
      <c r="W209" s="13"/>
      <c r="X209" s="13"/>
      <c r="Y209" s="13"/>
      <c r="Z209" s="13"/>
    </row>
    <row r="210" spans="1:26" x14ac:dyDescent="0.25">
      <c r="A210" s="13"/>
      <c r="B210" s="142" t="s">
        <v>59</v>
      </c>
      <c r="C210" s="2"/>
      <c r="D210" s="142" t="s">
        <v>33</v>
      </c>
      <c r="E210" s="13"/>
      <c r="F210" s="13"/>
      <c r="G210" s="13"/>
      <c r="K210" s="13"/>
      <c r="L210" s="113"/>
      <c r="M210" s="13"/>
      <c r="N210" s="13"/>
      <c r="O210" s="13"/>
      <c r="Q210" s="15"/>
      <c r="R210" s="13"/>
      <c r="S210" s="13"/>
      <c r="T210" s="13"/>
      <c r="W210" s="13"/>
      <c r="X210" s="13"/>
      <c r="Y210" s="13"/>
      <c r="Z210" s="13"/>
    </row>
    <row r="211" spans="1:26" x14ac:dyDescent="0.25">
      <c r="A211" s="13"/>
      <c r="B211" s="142" t="s">
        <v>31</v>
      </c>
      <c r="C211" s="2"/>
      <c r="D211" s="142" t="s">
        <v>101</v>
      </c>
      <c r="E211" s="13"/>
      <c r="F211" s="13"/>
      <c r="G211" s="13"/>
      <c r="K211" s="13"/>
      <c r="M211"/>
      <c r="N211"/>
      <c r="O211" s="13"/>
      <c r="P211" s="13"/>
      <c r="Q211" s="15"/>
      <c r="R211" s="13"/>
      <c r="S211" s="13"/>
      <c r="T211" s="13"/>
      <c r="W211" s="13"/>
      <c r="X211" s="13"/>
      <c r="Y211" s="13"/>
      <c r="Z211" s="13"/>
    </row>
    <row r="212" spans="1:26" x14ac:dyDescent="0.25">
      <c r="A212" s="13"/>
      <c r="B212" s="290" t="str">
        <f>B197&amp;" lag - Dobbel Serie"</f>
        <v>13 lag - Dobbel Serie</v>
      </c>
      <c r="C212" s="13"/>
      <c r="D212" s="307" t="str">
        <f>D197&amp;" lag - Dobbel serie"</f>
        <v>13 lag - Dobbel serie</v>
      </c>
      <c r="E212" s="13"/>
      <c r="F212" s="13"/>
      <c r="G212" s="13"/>
      <c r="K212" s="13"/>
      <c r="L212" s="70"/>
      <c r="M212"/>
      <c r="N212"/>
      <c r="O212" s="48"/>
      <c r="P212" s="13"/>
      <c r="Q212" s="15"/>
      <c r="R212" s="13"/>
      <c r="S212" s="13"/>
      <c r="T212" s="13"/>
      <c r="W212" s="13"/>
      <c r="X212" s="13"/>
      <c r="Y212" s="13"/>
      <c r="Z212" s="13"/>
    </row>
    <row r="213" spans="1:26" ht="18.75" x14ac:dyDescent="0.3">
      <c r="A213" s="13"/>
      <c r="B213" s="295" t="str">
        <f>(B197-1)*2&amp;" Kamper"</f>
        <v>24 Kamper</v>
      </c>
      <c r="C213" s="13"/>
      <c r="D213" s="282" t="str">
        <f>(D197-1)*2&amp;" Kamper"</f>
        <v>24 Kamper</v>
      </c>
      <c r="E213" s="13"/>
      <c r="F213" s="13"/>
      <c r="G213" s="13"/>
      <c r="K213" s="13"/>
      <c r="L213" s="146" t="s">
        <v>488</v>
      </c>
      <c r="M213" s="151"/>
      <c r="N213" s="13"/>
      <c r="O213"/>
      <c r="P213" s="146" t="s">
        <v>489</v>
      </c>
      <c r="Q213" s="250"/>
      <c r="R213" s="13"/>
      <c r="S213" s="13"/>
      <c r="T213" s="13"/>
      <c r="W213" s="13"/>
      <c r="X213" s="13"/>
      <c r="Y213" s="13"/>
      <c r="Z213" s="13"/>
    </row>
    <row r="214" spans="1:26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76"/>
      <c r="N214" s="13"/>
      <c r="O214" s="13"/>
      <c r="P214"/>
      <c r="Q214" s="34"/>
      <c r="R214" s="13"/>
      <c r="S214" s="13"/>
      <c r="T214" s="13"/>
      <c r="U214" s="15"/>
      <c r="V214" s="15"/>
      <c r="W214" s="13"/>
      <c r="X214" s="13"/>
      <c r="Y214" s="13"/>
      <c r="Z214" s="13"/>
    </row>
    <row r="215" spans="1:26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94">
        <f>COUNTA(L217:L223)</f>
        <v>7</v>
      </c>
      <c r="M215" s="15"/>
      <c r="N215" s="94">
        <f>COUNTA(N217:N223)</f>
        <v>7</v>
      </c>
      <c r="O215"/>
      <c r="P215" s="94">
        <f>COUNTA(P217:P223)</f>
        <v>7</v>
      </c>
      <c r="Q215"/>
      <c r="R215" s="94">
        <f>COUNTA(R217:R223)</f>
        <v>7</v>
      </c>
      <c r="S215" s="13"/>
      <c r="T215" s="13"/>
      <c r="U215" s="15"/>
      <c r="V215" s="15"/>
      <c r="W215" s="13"/>
      <c r="X215" s="13"/>
      <c r="Y215" s="13"/>
      <c r="Z215" s="13"/>
    </row>
    <row r="216" spans="1:26" ht="18.75" x14ac:dyDescent="0.3">
      <c r="A216" s="13"/>
      <c r="B216" s="41">
        <f>COUNTA(B218:B231)</f>
        <v>11</v>
      </c>
      <c r="C216" s="13"/>
      <c r="D216" s="41">
        <f>COUNTA(D218:D231)</f>
        <v>10</v>
      </c>
      <c r="E216" s="13"/>
      <c r="F216" s="41">
        <f>COUNTA(F218:F231)</f>
        <v>10</v>
      </c>
      <c r="G216" s="13"/>
      <c r="H216" s="6">
        <f>(COUNTA(H218:H231))</f>
        <v>2</v>
      </c>
      <c r="I216" s="13"/>
      <c r="J216" s="13"/>
      <c r="K216" s="13"/>
      <c r="L216" s="276" t="s">
        <v>291</v>
      </c>
      <c r="M216" s="15"/>
      <c r="N216" s="276" t="s">
        <v>454</v>
      </c>
      <c r="O216" s="146"/>
      <c r="P216" s="276" t="s">
        <v>291</v>
      </c>
      <c r="Q216"/>
      <c r="R216" s="276" t="s">
        <v>454</v>
      </c>
      <c r="S216" s="13"/>
      <c r="T216" s="13"/>
      <c r="W216" s="13"/>
      <c r="X216" s="13"/>
      <c r="Y216" s="13"/>
      <c r="Z216" s="13"/>
    </row>
    <row r="217" spans="1:26" x14ac:dyDescent="0.25">
      <c r="A217" s="13"/>
      <c r="B217" s="285" t="s">
        <v>294</v>
      </c>
      <c r="C217" s="13"/>
      <c r="D217" s="285" t="s">
        <v>295</v>
      </c>
      <c r="E217" s="13"/>
      <c r="F217" s="285" t="s">
        <v>296</v>
      </c>
      <c r="G217" s="13"/>
      <c r="H217" s="91" t="s">
        <v>297</v>
      </c>
      <c r="I217" s="13"/>
      <c r="J217" s="13"/>
      <c r="K217" s="13"/>
      <c r="L217" s="189" t="s">
        <v>293</v>
      </c>
      <c r="M217" s="15"/>
      <c r="N217" s="190" t="s">
        <v>165</v>
      </c>
      <c r="O217"/>
      <c r="P217" s="189" t="s">
        <v>293</v>
      </c>
      <c r="Q217"/>
      <c r="R217" s="190" t="s">
        <v>165</v>
      </c>
      <c r="S217" s="13"/>
      <c r="T217" s="13"/>
      <c r="W217" s="13"/>
      <c r="X217" s="13"/>
      <c r="Y217" s="13"/>
      <c r="Z217" s="13"/>
    </row>
    <row r="218" spans="1:26" x14ac:dyDescent="0.25">
      <c r="A218" s="13"/>
      <c r="B218" s="142" t="s">
        <v>87</v>
      </c>
      <c r="C218" s="13"/>
      <c r="D218" s="142" t="s">
        <v>77</v>
      </c>
      <c r="E218" s="13"/>
      <c r="F218" s="142" t="s">
        <v>212</v>
      </c>
      <c r="G218" s="13"/>
      <c r="H218" s="142" t="s">
        <v>89</v>
      </c>
      <c r="I218" s="13"/>
      <c r="J218" s="2"/>
      <c r="K218" s="13"/>
      <c r="L218" s="190" t="s">
        <v>44</v>
      </c>
      <c r="M218" s="15"/>
      <c r="N218" s="190" t="s">
        <v>12</v>
      </c>
      <c r="O218"/>
      <c r="P218" s="190" t="s">
        <v>44</v>
      </c>
      <c r="Q218"/>
      <c r="R218" s="190" t="s">
        <v>12</v>
      </c>
      <c r="S218" s="13"/>
      <c r="T218" s="13"/>
      <c r="W218" s="13"/>
      <c r="X218" s="13"/>
      <c r="Y218" s="13"/>
      <c r="Z218" s="13"/>
    </row>
    <row r="219" spans="1:26" x14ac:dyDescent="0.25">
      <c r="A219" s="13"/>
      <c r="B219" s="142" t="s">
        <v>80</v>
      </c>
      <c r="C219" s="13"/>
      <c r="D219" s="142" t="s">
        <v>82</v>
      </c>
      <c r="E219" s="13"/>
      <c r="F219" s="142" t="s">
        <v>64</v>
      </c>
      <c r="G219" s="13"/>
      <c r="H219" s="142" t="s">
        <v>60</v>
      </c>
      <c r="I219" s="13"/>
      <c r="K219" s="13"/>
      <c r="L219" s="190" t="s">
        <v>62</v>
      </c>
      <c r="M219" s="15"/>
      <c r="N219" s="190" t="s">
        <v>226</v>
      </c>
      <c r="O219"/>
      <c r="P219" s="251" t="s">
        <v>62</v>
      </c>
      <c r="Q219"/>
      <c r="R219" s="190" t="s">
        <v>226</v>
      </c>
      <c r="S219" s="13"/>
      <c r="T219" s="13"/>
      <c r="W219" s="13"/>
      <c r="X219" s="13"/>
      <c r="Y219" s="13"/>
      <c r="Z219" s="13"/>
    </row>
    <row r="220" spans="1:26" x14ac:dyDescent="0.25">
      <c r="A220" s="13"/>
      <c r="B220" s="142" t="s">
        <v>130</v>
      </c>
      <c r="C220" s="13"/>
      <c r="D220" s="142" t="s">
        <v>63</v>
      </c>
      <c r="E220" s="13"/>
      <c r="F220" s="142" t="s">
        <v>75</v>
      </c>
      <c r="G220" s="13"/>
      <c r="H220" s="39"/>
      <c r="I220" s="13"/>
      <c r="K220" s="13"/>
      <c r="L220" s="249" t="s">
        <v>25</v>
      </c>
      <c r="M220" s="15"/>
      <c r="N220" s="190" t="s">
        <v>55</v>
      </c>
      <c r="O220"/>
      <c r="P220" s="191" t="s">
        <v>25</v>
      </c>
      <c r="Q220"/>
      <c r="R220" s="190" t="s">
        <v>55</v>
      </c>
      <c r="S220" s="13"/>
      <c r="T220" s="13"/>
      <c r="U220" s="15"/>
      <c r="V220" s="15"/>
      <c r="W220" s="13"/>
      <c r="X220" s="13"/>
      <c r="Y220" s="13"/>
      <c r="Z220" s="13"/>
    </row>
    <row r="221" spans="1:26" x14ac:dyDescent="0.25">
      <c r="A221" s="13"/>
      <c r="B221" s="142" t="s">
        <v>20</v>
      </c>
      <c r="C221" s="13"/>
      <c r="D221" s="142" t="s">
        <v>188</v>
      </c>
      <c r="E221" s="13"/>
      <c r="F221" s="142" t="s">
        <v>423</v>
      </c>
      <c r="G221" s="13"/>
      <c r="H221" s="39"/>
      <c r="I221" s="13"/>
      <c r="K221" s="13"/>
      <c r="L221" s="247" t="s">
        <v>265</v>
      </c>
      <c r="M221" s="15"/>
      <c r="N221" s="190" t="s">
        <v>36</v>
      </c>
      <c r="O221"/>
      <c r="P221" s="247" t="s">
        <v>265</v>
      </c>
      <c r="Q221"/>
      <c r="R221" s="190" t="s">
        <v>36</v>
      </c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13"/>
      <c r="B222" s="142" t="s">
        <v>23</v>
      </c>
      <c r="C222" s="13"/>
      <c r="D222" s="142" t="s">
        <v>263</v>
      </c>
      <c r="E222" s="13"/>
      <c r="F222" s="142" t="s">
        <v>57</v>
      </c>
      <c r="G222" s="13"/>
      <c r="H222" s="39"/>
      <c r="I222" s="13"/>
      <c r="K222" s="13"/>
      <c r="L222" s="189" t="s">
        <v>16</v>
      </c>
      <c r="M222" s="15"/>
      <c r="N222" s="190" t="s">
        <v>51</v>
      </c>
      <c r="O222"/>
      <c r="P222" s="251" t="s">
        <v>16</v>
      </c>
      <c r="Q222"/>
      <c r="R222" s="251" t="s">
        <v>51</v>
      </c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13"/>
      <c r="B223" s="142" t="s">
        <v>150</v>
      </c>
      <c r="C223" s="13"/>
      <c r="D223" s="142" t="s">
        <v>110</v>
      </c>
      <c r="E223" s="13"/>
      <c r="F223" s="142" t="s">
        <v>304</v>
      </c>
      <c r="G223" s="13"/>
      <c r="H223" s="39"/>
      <c r="I223" s="13"/>
      <c r="K223" s="13"/>
      <c r="L223" s="248" t="s">
        <v>47</v>
      </c>
      <c r="M223" s="15"/>
      <c r="N223" s="246" t="s">
        <v>49</v>
      </c>
      <c r="O223"/>
      <c r="P223" s="248" t="s">
        <v>47</v>
      </c>
      <c r="Q223"/>
      <c r="R223" s="252" t="s">
        <v>49</v>
      </c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13"/>
      <c r="B224" s="142" t="s">
        <v>29</v>
      </c>
      <c r="C224" s="13"/>
      <c r="D224" s="142" t="s">
        <v>200</v>
      </c>
      <c r="E224" s="13"/>
      <c r="F224" s="142" t="s">
        <v>422</v>
      </c>
      <c r="G224" s="13"/>
      <c r="H224" s="39"/>
      <c r="I224" s="13"/>
      <c r="K224" s="13"/>
      <c r="L224" s="281" t="str">
        <f>L215&amp;" lag - Trippel Serie"</f>
        <v>7 lag - Trippel Serie</v>
      </c>
      <c r="M224" s="15"/>
      <c r="N224" s="281" t="str">
        <f>N215&amp;" lag - Trippel Serie"</f>
        <v>7 lag - Trippel Serie</v>
      </c>
      <c r="O224"/>
      <c r="P224" s="307" t="str">
        <f>P215&amp;" lag - Dobbel Serie"</f>
        <v>7 lag - Dobbel Serie</v>
      </c>
      <c r="Q224"/>
      <c r="R224" s="307" t="str">
        <f>R215&amp;" lag - Dobbel Serie"</f>
        <v>7 lag - Dobbel Serie</v>
      </c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13"/>
      <c r="B225" s="142" t="s">
        <v>282</v>
      </c>
      <c r="C225" s="13"/>
      <c r="D225" s="142" t="s">
        <v>238</v>
      </c>
      <c r="E225" s="13"/>
      <c r="F225" s="142" t="s">
        <v>96</v>
      </c>
      <c r="G225" s="13"/>
      <c r="H225" s="39"/>
      <c r="I225" s="13"/>
      <c r="K225" s="13"/>
      <c r="L225" s="283" t="str">
        <f>(L215-1)*3&amp;" Kamper"</f>
        <v>18 Kamper</v>
      </c>
      <c r="M225" s="15"/>
      <c r="N225" s="283" t="str">
        <f>(N215-1)*3&amp;" Kamper"</f>
        <v>18 Kamper</v>
      </c>
      <c r="O225"/>
      <c r="P225" s="283" t="str">
        <f>(P215-1)*2&amp;" Kamper"</f>
        <v>12 Kamper</v>
      </c>
      <c r="Q225"/>
      <c r="R225" s="283" t="str">
        <f>(R215-1)*2&amp;" Kamper"</f>
        <v>12 Kamper</v>
      </c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13"/>
      <c r="B226" s="142" t="s">
        <v>73</v>
      </c>
      <c r="C226" s="13"/>
      <c r="D226" s="142" t="s">
        <v>17</v>
      </c>
      <c r="E226" s="13"/>
      <c r="F226" s="142" t="s">
        <v>126</v>
      </c>
      <c r="G226" s="13"/>
      <c r="H226" s="160"/>
      <c r="I226" s="13"/>
      <c r="K226" s="13"/>
      <c r="M226" s="15"/>
      <c r="O226"/>
      <c r="P226"/>
      <c r="Q226"/>
      <c r="R226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13"/>
      <c r="B227" s="142" t="s">
        <v>244</v>
      </c>
      <c r="C227" s="13"/>
      <c r="D227" s="234" t="s">
        <v>425</v>
      </c>
      <c r="E227" s="13"/>
      <c r="F227" s="234" t="s">
        <v>424</v>
      </c>
      <c r="G227" s="13"/>
      <c r="H227" s="39"/>
      <c r="I227" s="13"/>
      <c r="K227" s="13"/>
      <c r="L227" s="13"/>
      <c r="M227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13"/>
      <c r="B228" s="142" t="s">
        <v>122</v>
      </c>
      <c r="C228" s="13"/>
      <c r="D228" s="229"/>
      <c r="E228" s="13"/>
      <c r="F228" s="229"/>
      <c r="G228" s="13"/>
      <c r="H228" s="39"/>
      <c r="I228" s="13"/>
      <c r="K228" s="13"/>
      <c r="L228" s="13"/>
      <c r="M22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13"/>
      <c r="B229" s="229"/>
      <c r="C229" s="222"/>
      <c r="D229" s="23"/>
      <c r="E229" s="222"/>
      <c r="F229" s="223"/>
      <c r="G229" s="13"/>
      <c r="H229" s="50"/>
      <c r="I229" s="13"/>
      <c r="K229" s="13"/>
      <c r="L229"/>
      <c r="M229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13"/>
      <c r="B230" s="92"/>
      <c r="C230" s="13"/>
      <c r="D230" s="92"/>
      <c r="E230" s="13"/>
      <c r="F230" s="92"/>
      <c r="G230" s="13"/>
      <c r="H230" s="17"/>
      <c r="I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13"/>
      <c r="B231" s="92"/>
      <c r="C231" s="13"/>
      <c r="D231" s="92"/>
      <c r="E231" s="13"/>
      <c r="F231" s="92"/>
      <c r="G231" s="13"/>
      <c r="H231" s="17"/>
      <c r="I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13"/>
      <c r="B232" s="285" t="str">
        <f>B216&amp;" lag - Dobbel Serie"</f>
        <v>11 lag - Dobbel Serie</v>
      </c>
      <c r="C232" s="13"/>
      <c r="D232" s="285" t="str">
        <f>D216&amp;" lag - Dobbel Serie"</f>
        <v>10 lag - Dobbel Serie</v>
      </c>
      <c r="E232" s="13"/>
      <c r="F232" s="285" t="str">
        <f>F216&amp;" lag - Dobbel Serie"</f>
        <v>10 lag - Dobbel Serie</v>
      </c>
      <c r="G232" s="13"/>
      <c r="H232" s="93" t="str">
        <f>H216&amp;" lag - Trippel Serie"</f>
        <v>2 lag - Trippel Serie</v>
      </c>
      <c r="I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13"/>
      <c r="B233" s="292" t="str">
        <f>(B216-1)*2&amp;" Kamper"</f>
        <v>20 Kamper</v>
      </c>
      <c r="C233" s="13"/>
      <c r="D233" s="285" t="str">
        <f>(D216-1)*2&amp;" Kamper"</f>
        <v>18 Kamper</v>
      </c>
      <c r="E233" s="13"/>
      <c r="F233" s="285" t="str">
        <f>(F216-1)*2&amp;" Kamper"</f>
        <v>18 Kamper</v>
      </c>
      <c r="G233" s="13"/>
      <c r="H233" s="93" t="str">
        <f>(H216-1)*3&amp;" Kamper"</f>
        <v>3 Kamper</v>
      </c>
      <c r="I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13"/>
      <c r="B234" s="13"/>
      <c r="C234" s="13"/>
      <c r="D234" s="13"/>
      <c r="E234" s="13"/>
      <c r="F234" s="13"/>
      <c r="G234" s="13"/>
      <c r="H234" s="58"/>
      <c r="I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s="15" customFormat="1" x14ac:dyDescent="0.25">
      <c r="A235" s="44"/>
      <c r="B235" s="44"/>
      <c r="C235" s="44"/>
      <c r="D235" s="44"/>
      <c r="E235" s="44"/>
      <c r="F235" s="44"/>
      <c r="G235" s="44"/>
      <c r="H235" s="13"/>
      <c r="I235" s="44"/>
      <c r="K235" s="44"/>
      <c r="L235" s="44"/>
      <c r="M235" s="44"/>
      <c r="N235" s="44"/>
      <c r="O235" s="44"/>
      <c r="P235" s="48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K236" s="13"/>
      <c r="L236" s="13"/>
      <c r="M236" s="13"/>
      <c r="N236" s="13"/>
      <c r="O236" s="13"/>
      <c r="P236" s="13"/>
      <c r="Q236" s="44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s="261" customFormat="1" ht="21" x14ac:dyDescent="0.35">
      <c r="B237" s="261" t="s">
        <v>298</v>
      </c>
      <c r="D237" s="265">
        <f>(SUM(B239:K239))+SUM(B257:F257)</f>
        <v>61</v>
      </c>
      <c r="E237" s="261" t="s">
        <v>103</v>
      </c>
    </row>
    <row r="238" spans="1:26" ht="18.75" x14ac:dyDescent="0.3">
      <c r="A238" s="13"/>
      <c r="B238" s="146"/>
      <c r="C238" s="146"/>
      <c r="D238" s="146"/>
      <c r="E238" s="146"/>
      <c r="F238" s="146"/>
      <c r="G238" s="146"/>
      <c r="H238" s="13"/>
      <c r="I238" s="146"/>
      <c r="J238" s="13"/>
      <c r="K238" s="146"/>
      <c r="L238" s="129"/>
      <c r="M238" s="146"/>
      <c r="N238" s="146"/>
      <c r="O238" s="146"/>
      <c r="P238" s="128"/>
      <c r="Q238" s="44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13"/>
      <c r="B239" s="41">
        <f>COUNTA(B241:B252)</f>
        <v>12</v>
      </c>
      <c r="C239" s="13"/>
      <c r="D239" s="41">
        <f>COUNTA(D241:D252)</f>
        <v>11</v>
      </c>
      <c r="E239" s="13"/>
      <c r="F239" s="41">
        <v>10</v>
      </c>
      <c r="G239" s="48"/>
      <c r="I239" s="13"/>
      <c r="J239" s="44"/>
      <c r="K239" s="13"/>
      <c r="M239" s="13"/>
      <c r="N239" s="196"/>
      <c r="O239" s="13"/>
      <c r="P239" s="113"/>
      <c r="Q239" s="31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13"/>
      <c r="B240" s="276" t="s">
        <v>300</v>
      </c>
      <c r="C240" s="13"/>
      <c r="D240" s="276" t="s">
        <v>301</v>
      </c>
      <c r="E240" s="13"/>
      <c r="F240" s="276" t="s">
        <v>302</v>
      </c>
      <c r="G240" s="48"/>
      <c r="I240" s="13"/>
      <c r="J240" s="13"/>
      <c r="K240" s="13"/>
      <c r="M240" s="13"/>
      <c r="N240" s="194"/>
      <c r="O240" s="13"/>
      <c r="P240" s="70"/>
      <c r="Q240" s="31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13"/>
      <c r="B241" s="183" t="s">
        <v>76</v>
      </c>
      <c r="C241" s="13"/>
      <c r="D241" s="183" t="s">
        <v>11</v>
      </c>
      <c r="E241" s="13"/>
      <c r="F241" s="189" t="s">
        <v>13</v>
      </c>
      <c r="G241" s="48"/>
      <c r="I241" s="13"/>
      <c r="J241" s="13"/>
      <c r="K241" s="13"/>
      <c r="M241" s="13"/>
      <c r="N241" s="195"/>
      <c r="O241" s="13"/>
      <c r="P241" s="195"/>
      <c r="Q241" s="44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8.75" x14ac:dyDescent="0.3">
      <c r="A242" s="13"/>
      <c r="B242" s="183" t="s">
        <v>303</v>
      </c>
      <c r="C242" s="13"/>
      <c r="D242" s="183" t="s">
        <v>101</v>
      </c>
      <c r="E242" s="13"/>
      <c r="F242" s="190" t="s">
        <v>44</v>
      </c>
      <c r="G242" s="48"/>
      <c r="I242" s="13"/>
      <c r="J242" s="146"/>
      <c r="K242" s="13"/>
      <c r="M242" s="13"/>
      <c r="N242" s="195"/>
      <c r="O242" s="13"/>
      <c r="P242" s="195"/>
      <c r="Q242" s="44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13"/>
      <c r="B243" s="183" t="s">
        <v>175</v>
      </c>
      <c r="C243" s="13"/>
      <c r="D243" s="183" t="s">
        <v>43</v>
      </c>
      <c r="E243" s="13"/>
      <c r="F243" s="190" t="s">
        <v>186</v>
      </c>
      <c r="G243" s="48"/>
      <c r="I243" s="13"/>
      <c r="J243" s="13"/>
      <c r="K243" s="13"/>
      <c r="M243" s="13"/>
      <c r="N243" s="13"/>
      <c r="O243" s="13"/>
      <c r="P243" s="195"/>
      <c r="Q243" s="44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13"/>
      <c r="B244" s="183" t="s">
        <v>138</v>
      </c>
      <c r="C244" s="13"/>
      <c r="D244" s="183" t="s">
        <v>48</v>
      </c>
      <c r="E244" s="13"/>
      <c r="F244" s="190" t="s">
        <v>12</v>
      </c>
      <c r="G244" s="48"/>
      <c r="I244" s="13"/>
      <c r="J244" s="13"/>
      <c r="K244" s="13"/>
      <c r="M244" s="13"/>
      <c r="N244" s="195"/>
      <c r="O244" s="13"/>
      <c r="P244" s="195"/>
      <c r="Q244" s="44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13"/>
      <c r="B245" s="183" t="s">
        <v>187</v>
      </c>
      <c r="C245" s="13"/>
      <c r="D245" s="183" t="s">
        <v>61</v>
      </c>
      <c r="E245" s="13"/>
      <c r="F245" s="190" t="s">
        <v>55</v>
      </c>
      <c r="G245" s="48"/>
      <c r="I245" s="13"/>
      <c r="J245" s="13"/>
      <c r="K245" s="13"/>
      <c r="M245" s="13"/>
      <c r="N245" s="195"/>
      <c r="O245" s="13"/>
      <c r="P245" s="195"/>
      <c r="Q245" s="44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13"/>
      <c r="B246" s="183" t="s">
        <v>304</v>
      </c>
      <c r="C246" s="13"/>
      <c r="D246" s="183" t="s">
        <v>64</v>
      </c>
      <c r="E246" s="13"/>
      <c r="F246" s="190" t="s">
        <v>16</v>
      </c>
      <c r="G246" s="48"/>
      <c r="I246" s="13"/>
      <c r="J246" s="13"/>
      <c r="K246" s="13"/>
      <c r="M246" s="13"/>
      <c r="N246" s="195"/>
      <c r="O246" s="13"/>
      <c r="P246" s="195"/>
      <c r="Q246" s="44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13"/>
      <c r="B247" s="183" t="s">
        <v>69</v>
      </c>
      <c r="C247" s="13"/>
      <c r="D247" s="183" t="s">
        <v>109</v>
      </c>
      <c r="E247" s="13"/>
      <c r="F247" s="190" t="s">
        <v>47</v>
      </c>
      <c r="G247" s="48"/>
      <c r="I247" s="13"/>
      <c r="J247" s="13"/>
      <c r="K247" s="13"/>
      <c r="M247" s="13"/>
      <c r="N247" s="195"/>
      <c r="O247" s="13"/>
      <c r="P247" s="195"/>
      <c r="Q247" s="44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13"/>
      <c r="B248" s="183" t="s">
        <v>97</v>
      </c>
      <c r="C248" s="13"/>
      <c r="D248" s="183" t="s">
        <v>28</v>
      </c>
      <c r="E248" s="13"/>
      <c r="F248" s="190" t="s">
        <v>305</v>
      </c>
      <c r="G248" s="48"/>
      <c r="I248" s="13"/>
      <c r="J248" s="13"/>
      <c r="K248" s="13"/>
      <c r="M248" s="13"/>
      <c r="N248" s="195"/>
      <c r="O248" s="13"/>
      <c r="P248" s="195"/>
      <c r="Q248" s="44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13"/>
      <c r="B249" s="183" t="s">
        <v>112</v>
      </c>
      <c r="C249" s="13"/>
      <c r="D249" s="183" t="s">
        <v>24</v>
      </c>
      <c r="E249" s="13"/>
      <c r="F249" s="190" t="s">
        <v>62</v>
      </c>
      <c r="G249" s="48"/>
      <c r="I249" s="13"/>
      <c r="J249" s="13"/>
      <c r="K249" s="13"/>
      <c r="M249" s="13"/>
      <c r="N249" s="117"/>
      <c r="O249" s="13"/>
      <c r="P249" s="195"/>
      <c r="Q249" s="44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13"/>
      <c r="B250" s="183" t="s">
        <v>30</v>
      </c>
      <c r="C250" s="13"/>
      <c r="D250" s="183" t="s">
        <v>150</v>
      </c>
      <c r="E250" s="13"/>
      <c r="F250" s="190" t="s">
        <v>228</v>
      </c>
      <c r="G250" s="48"/>
      <c r="I250" s="13"/>
      <c r="J250" s="13"/>
      <c r="K250" s="13"/>
      <c r="M250" s="13"/>
      <c r="N250" s="117"/>
      <c r="O250" s="13"/>
      <c r="P250" s="195"/>
      <c r="Q250" s="44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13"/>
      <c r="B251" s="183" t="s">
        <v>59</v>
      </c>
      <c r="C251" s="13"/>
      <c r="D251" s="183" t="s">
        <v>65</v>
      </c>
      <c r="E251" s="13"/>
      <c r="F251" s="281" t="str">
        <f>F239&amp;" lag - Dobbel Serie"</f>
        <v>10 lag - Dobbel Serie</v>
      </c>
      <c r="G251" s="48"/>
      <c r="I251" s="13"/>
      <c r="J251" s="13"/>
      <c r="K251" s="13"/>
      <c r="M251" s="13"/>
      <c r="N251" s="99"/>
      <c r="O251" s="13"/>
      <c r="P251" s="195"/>
      <c r="Q251" s="44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13"/>
      <c r="B252" s="183" t="s">
        <v>194</v>
      </c>
      <c r="C252" s="13"/>
      <c r="D252" s="140"/>
      <c r="E252" s="13"/>
      <c r="F252" s="283" t="str">
        <f>(F239-1)*2&amp;" Kamper"</f>
        <v>18 Kamper</v>
      </c>
      <c r="G252" s="48"/>
      <c r="I252" s="13"/>
      <c r="J252" s="13"/>
      <c r="K252" s="13"/>
      <c r="M252" s="13"/>
      <c r="N252" s="99"/>
      <c r="O252" s="13"/>
      <c r="P252" s="195"/>
      <c r="Q252" s="44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x14ac:dyDescent="0.25">
      <c r="A253" s="13"/>
      <c r="B253" s="281" t="str">
        <f>B239&amp;" lag - Dobbel Serie"</f>
        <v>12 lag - Dobbel Serie</v>
      </c>
      <c r="C253" s="13"/>
      <c r="D253" s="281" t="str">
        <f>D239&amp;" lag - Dobbel Serie"</f>
        <v>11 lag - Dobbel Serie</v>
      </c>
      <c r="E253" s="13"/>
      <c r="F253" s="48"/>
      <c r="G253" s="48"/>
      <c r="H253" s="13"/>
      <c r="I253" s="13"/>
      <c r="J253" s="13"/>
      <c r="K253" s="13"/>
      <c r="L253" s="108"/>
      <c r="M253" s="48"/>
      <c r="N253" s="97"/>
      <c r="O253" s="13"/>
      <c r="P253" s="195"/>
      <c r="Q253" s="44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13"/>
      <c r="B254" s="282" t="str">
        <f>(B239-1)*2&amp;" Kamper"</f>
        <v>22 Kamper</v>
      </c>
      <c r="C254" s="13"/>
      <c r="D254" s="282" t="str">
        <f>(D239-1)*2&amp;" Kamper"</f>
        <v>20 Kamper</v>
      </c>
      <c r="E254" s="13"/>
      <c r="F254" s="48"/>
      <c r="G254" s="48"/>
      <c r="H254" s="13"/>
      <c r="I254" s="13"/>
      <c r="J254" s="13"/>
      <c r="K254" s="13"/>
      <c r="L254" s="193"/>
      <c r="M254" s="44"/>
      <c r="N254" s="193"/>
      <c r="O254" s="13"/>
      <c r="P254" s="195"/>
      <c r="Q254" s="44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13"/>
      <c r="B255" s="2"/>
      <c r="C255" s="2"/>
      <c r="D255" s="2"/>
      <c r="E255" s="2"/>
      <c r="F255" s="2"/>
      <c r="G255" s="13"/>
      <c r="H255" s="13"/>
      <c r="I255" s="13"/>
      <c r="J255" s="13"/>
      <c r="K255" s="13"/>
      <c r="L255" s="194"/>
      <c r="M255" s="48"/>
      <c r="N255" s="194"/>
      <c r="O255" s="13"/>
      <c r="P255" s="195"/>
      <c r="Q255" s="44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8.75" x14ac:dyDescent="0.3">
      <c r="A256" s="112"/>
      <c r="B256" s="146" t="s">
        <v>299</v>
      </c>
      <c r="C256" s="2"/>
      <c r="D256" s="2"/>
      <c r="E256" s="2"/>
      <c r="F256" s="2"/>
      <c r="G256" s="112"/>
      <c r="H256" s="13"/>
      <c r="I256" s="13"/>
      <c r="J256" s="13"/>
      <c r="K256" s="13"/>
      <c r="L256" s="13"/>
      <c r="M256" s="48"/>
      <c r="N256" s="195"/>
      <c r="O256" s="13"/>
      <c r="P256" s="117"/>
      <c r="Q256" s="44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112"/>
      <c r="B257" s="6">
        <f>COUNTA(B259:B272)</f>
        <v>12</v>
      </c>
      <c r="C257" s="2"/>
      <c r="D257" s="6">
        <f>COUNTA(D259:D272)</f>
        <v>12</v>
      </c>
      <c r="E257" s="2"/>
      <c r="F257" s="6">
        <f>COUNTA(F259:F272)</f>
        <v>4</v>
      </c>
      <c r="G257" s="112"/>
      <c r="H257" s="13"/>
      <c r="I257" s="13"/>
      <c r="J257" s="13"/>
      <c r="K257" s="13"/>
      <c r="L257" s="13"/>
      <c r="M257" s="48"/>
      <c r="N257" s="195"/>
      <c r="O257" s="13"/>
      <c r="P257" s="117"/>
      <c r="Q257" s="44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112"/>
      <c r="B258" s="285" t="s">
        <v>306</v>
      </c>
      <c r="C258" s="2"/>
      <c r="D258" s="285" t="s">
        <v>307</v>
      </c>
      <c r="E258" s="2"/>
      <c r="F258" s="24" t="s">
        <v>308</v>
      </c>
      <c r="G258" s="112"/>
      <c r="H258" s="13"/>
      <c r="I258" s="13"/>
      <c r="J258" s="13"/>
      <c r="K258" s="13"/>
      <c r="L258" s="195"/>
      <c r="M258" s="48"/>
      <c r="N258" s="195"/>
      <c r="O258" s="13"/>
      <c r="P258" s="13"/>
      <c r="Q258" s="44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112"/>
      <c r="B259" s="183" t="s">
        <v>57</v>
      </c>
      <c r="C259" s="183"/>
      <c r="D259" s="183" t="s">
        <v>309</v>
      </c>
      <c r="E259" s="2"/>
      <c r="F259" s="182" t="s">
        <v>310</v>
      </c>
      <c r="G259" s="112"/>
      <c r="H259" s="13"/>
      <c r="I259" s="13"/>
      <c r="J259" s="13"/>
      <c r="K259" s="13"/>
      <c r="L259" s="195"/>
      <c r="M259" s="48"/>
      <c r="N259" s="195"/>
      <c r="O259" s="13"/>
      <c r="P259" s="13"/>
      <c r="Q259" s="44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112"/>
      <c r="B260" s="139" t="s">
        <v>39</v>
      </c>
      <c r="C260" s="139"/>
      <c r="D260" s="139" t="s">
        <v>144</v>
      </c>
      <c r="E260" s="2"/>
      <c r="F260" s="182" t="s">
        <v>463</v>
      </c>
      <c r="G260" s="112"/>
      <c r="H260" s="13"/>
      <c r="I260" s="13"/>
      <c r="J260" s="13"/>
      <c r="K260" s="13"/>
      <c r="L260" s="195"/>
      <c r="M260" s="48"/>
      <c r="N260" s="195"/>
      <c r="O260" s="13"/>
      <c r="P260" s="13"/>
      <c r="Q260" s="44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112"/>
      <c r="B261" s="139" t="s">
        <v>80</v>
      </c>
      <c r="C261" s="139"/>
      <c r="D261" s="183" t="s">
        <v>130</v>
      </c>
      <c r="E261" s="2"/>
      <c r="F261" s="182" t="s">
        <v>440</v>
      </c>
      <c r="G261" s="112"/>
      <c r="H261" s="13"/>
      <c r="I261" s="13"/>
      <c r="J261" s="13"/>
      <c r="K261" s="13"/>
      <c r="L261" s="195"/>
      <c r="M261" s="48"/>
      <c r="N261" s="195"/>
      <c r="O261" s="13"/>
      <c r="P261" s="13"/>
      <c r="Q261" s="44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112"/>
      <c r="B262" s="139" t="s">
        <v>100</v>
      </c>
      <c r="C262" s="183"/>
      <c r="D262" s="139" t="s">
        <v>133</v>
      </c>
      <c r="E262" s="2"/>
      <c r="F262" s="182" t="s">
        <v>95</v>
      </c>
      <c r="G262" s="112"/>
      <c r="H262" s="13"/>
      <c r="I262" s="13"/>
      <c r="J262" s="13"/>
      <c r="K262" s="13"/>
      <c r="L262" s="195"/>
      <c r="M262" s="48"/>
      <c r="N262" s="195"/>
      <c r="O262" s="13"/>
      <c r="P262" s="13"/>
      <c r="Q262" s="44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112"/>
      <c r="B263" s="139" t="s">
        <v>23</v>
      </c>
      <c r="C263" s="139"/>
      <c r="D263" s="183" t="s">
        <v>45</v>
      </c>
      <c r="E263" s="2"/>
      <c r="F263" s="84"/>
      <c r="G263" s="112"/>
      <c r="H263" s="13"/>
      <c r="I263" s="13"/>
      <c r="J263" s="13"/>
      <c r="K263" s="13"/>
      <c r="L263" s="117"/>
      <c r="M263" s="48"/>
      <c r="N263" s="117"/>
      <c r="O263" s="13"/>
      <c r="P263" s="13"/>
      <c r="Q263" s="44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112"/>
      <c r="B264" s="139" t="s">
        <v>312</v>
      </c>
      <c r="C264" s="139"/>
      <c r="D264" s="139" t="s">
        <v>98</v>
      </c>
      <c r="E264" s="2"/>
      <c r="F264" s="166"/>
      <c r="G264" s="112"/>
      <c r="H264" s="13"/>
      <c r="I264" s="13"/>
      <c r="J264" s="13"/>
      <c r="K264" s="13"/>
      <c r="L264" s="117"/>
      <c r="M264" s="48"/>
      <c r="N264" s="117"/>
      <c r="O264" s="13"/>
      <c r="P264" s="13"/>
      <c r="Q264" s="44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112"/>
      <c r="B265" s="183" t="s">
        <v>156</v>
      </c>
      <c r="C265" s="183"/>
      <c r="D265" s="139" t="s">
        <v>313</v>
      </c>
      <c r="E265" s="2"/>
      <c r="F265" s="166"/>
      <c r="G265" s="112"/>
      <c r="H265" s="13"/>
      <c r="I265" s="13"/>
      <c r="J265" s="13"/>
      <c r="K265" s="13"/>
      <c r="L265" s="44"/>
      <c r="M265" s="44"/>
      <c r="N265" s="44"/>
      <c r="O265" s="13"/>
      <c r="P265" s="13"/>
      <c r="Q265" s="44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112"/>
      <c r="B266" s="183" t="s">
        <v>94</v>
      </c>
      <c r="C266" s="139"/>
      <c r="D266" s="139" t="s">
        <v>74</v>
      </c>
      <c r="E266" s="2"/>
      <c r="F266" s="164"/>
      <c r="G266" s="112"/>
      <c r="H266" s="13"/>
      <c r="I266" s="13"/>
      <c r="J266" s="13"/>
      <c r="K266" s="13"/>
      <c r="L266" s="13"/>
      <c r="M266" s="13"/>
      <c r="N266" s="13"/>
      <c r="O266" s="13"/>
      <c r="P266" s="13"/>
      <c r="Q266" s="111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112"/>
      <c r="B267" s="183" t="s">
        <v>83</v>
      </c>
      <c r="C267" s="139"/>
      <c r="D267" s="139" t="s">
        <v>280</v>
      </c>
      <c r="E267" s="2"/>
      <c r="F267" s="164"/>
      <c r="G267" s="112"/>
      <c r="H267" s="13"/>
      <c r="I267" s="13"/>
      <c r="J267" s="13"/>
      <c r="K267" s="13"/>
      <c r="L267" s="13"/>
      <c r="M267" s="13"/>
      <c r="N267" s="13"/>
      <c r="O267" s="13"/>
      <c r="P267" s="13"/>
      <c r="Q267" s="87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112"/>
      <c r="B268" s="139" t="s">
        <v>188</v>
      </c>
      <c r="C268" s="183"/>
      <c r="D268" s="139" t="s">
        <v>311</v>
      </c>
      <c r="E268" s="2"/>
      <c r="F268" s="164"/>
      <c r="G268" s="112"/>
      <c r="H268" s="13"/>
      <c r="I268" s="13"/>
      <c r="J268" s="13"/>
      <c r="K268" s="13"/>
      <c r="L268" s="13"/>
      <c r="M268" s="13"/>
      <c r="N268" s="13"/>
      <c r="O268" s="13"/>
      <c r="P268" s="13"/>
      <c r="Q268" s="111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112"/>
      <c r="B269" s="139" t="s">
        <v>60</v>
      </c>
      <c r="C269" s="139"/>
      <c r="D269" s="139" t="s">
        <v>96</v>
      </c>
      <c r="E269" s="2"/>
      <c r="F269" s="164"/>
      <c r="G269" s="112"/>
      <c r="H269" s="13"/>
      <c r="I269" s="13"/>
      <c r="J269" s="13"/>
      <c r="K269" s="13"/>
      <c r="L269" s="13"/>
      <c r="M269" s="13"/>
      <c r="N269" s="13"/>
      <c r="O269" s="13"/>
      <c r="P269" s="13"/>
      <c r="Q269" s="111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112"/>
      <c r="B270" s="139" t="s">
        <v>31</v>
      </c>
      <c r="C270" s="139"/>
      <c r="D270" s="183" t="s">
        <v>38</v>
      </c>
      <c r="E270" s="2"/>
      <c r="F270" s="164"/>
      <c r="G270" s="112"/>
      <c r="H270" s="13"/>
      <c r="I270" s="13"/>
      <c r="J270" s="13"/>
      <c r="K270" s="13"/>
      <c r="L270" s="13"/>
      <c r="M270" s="13"/>
      <c r="N270" s="13"/>
      <c r="O270" s="13"/>
      <c r="P270" s="13"/>
      <c r="Q270" s="111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112"/>
      <c r="B271" s="165"/>
      <c r="C271" s="2"/>
      <c r="E271" s="2"/>
      <c r="F271" s="164"/>
      <c r="G271" s="112"/>
      <c r="H271" s="13"/>
      <c r="I271" s="13"/>
      <c r="J271" s="13"/>
      <c r="K271" s="13"/>
      <c r="L271" s="13"/>
      <c r="M271" s="13"/>
      <c r="N271" s="13"/>
      <c r="O271" s="13"/>
      <c r="P271" s="13"/>
      <c r="Q271" s="111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111"/>
      <c r="B272" s="1"/>
      <c r="C272" s="2"/>
      <c r="D272" s="23"/>
      <c r="E272" s="2"/>
      <c r="F272" s="164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11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13"/>
      <c r="B273" s="291" t="str">
        <f>B257&amp;" lag - Dobbel Serie"</f>
        <v>12 lag - Dobbel Serie</v>
      </c>
      <c r="C273" s="2"/>
      <c r="D273" s="291" t="str">
        <f>D257&amp;" lag - Dobbel Serie"</f>
        <v>12 lag - Dobbel Serie</v>
      </c>
      <c r="E273" s="2"/>
      <c r="F273" s="167" t="str">
        <f>F257&amp;" lag - Kvadruppel Serie"</f>
        <v>4 lag - Kvadruppel Serie</v>
      </c>
      <c r="G273" s="13"/>
      <c r="H273" s="2"/>
      <c r="I273" s="13"/>
      <c r="J273" s="13"/>
      <c r="K273" s="13"/>
      <c r="L273" s="13"/>
      <c r="M273" s="13"/>
      <c r="N273" s="13"/>
      <c r="O273" s="13"/>
      <c r="P273" s="13"/>
      <c r="Q273" s="111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13"/>
      <c r="B274" s="292" t="str">
        <f>(B257-1)*2&amp;" Kamper"</f>
        <v>22 Kamper</v>
      </c>
      <c r="C274" s="2"/>
      <c r="D274" s="292" t="str">
        <f>(D257-1)*2&amp;" Kamper"</f>
        <v>22 Kamper</v>
      </c>
      <c r="E274" s="10"/>
      <c r="F274" s="168" t="str">
        <f>(F257-1)*4&amp;" Kamper"</f>
        <v>12 Kamper</v>
      </c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11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11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8.75" x14ac:dyDescent="0.3">
      <c r="A276" s="13"/>
      <c r="B276" s="146" t="s">
        <v>287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87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13"/>
      <c r="B277" s="152">
        <f>COUNTA(B279:B289)</f>
        <v>10</v>
      </c>
      <c r="C277" s="13"/>
      <c r="D277" s="94">
        <f>COUNTA(D279:D289)</f>
        <v>9</v>
      </c>
      <c r="E277" s="13"/>
      <c r="F277" s="94">
        <f>COUNTA(F279:F289)</f>
        <v>9</v>
      </c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11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13"/>
      <c r="B278" s="291" t="s">
        <v>307</v>
      </c>
      <c r="C278" s="13"/>
      <c r="D278" s="285" t="s">
        <v>307</v>
      </c>
      <c r="E278" s="13"/>
      <c r="F278" s="291" t="s">
        <v>307</v>
      </c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88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13"/>
      <c r="B279" s="23" t="s">
        <v>57</v>
      </c>
      <c r="C279" s="23"/>
      <c r="D279" s="23" t="s">
        <v>94</v>
      </c>
      <c r="E279" s="23"/>
      <c r="F279" s="23" t="s">
        <v>156</v>
      </c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11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13"/>
      <c r="B280" s="23" t="s">
        <v>60</v>
      </c>
      <c r="C280" s="23"/>
      <c r="D280" s="23" t="s">
        <v>23</v>
      </c>
      <c r="E280" s="23"/>
      <c r="F280" s="23" t="s">
        <v>39</v>
      </c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87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13"/>
      <c r="B281" s="23" t="s">
        <v>100</v>
      </c>
      <c r="C281" s="23"/>
      <c r="D281" s="23" t="s">
        <v>80</v>
      </c>
      <c r="E281" s="23"/>
      <c r="F281" s="23" t="s">
        <v>312</v>
      </c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11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13"/>
      <c r="B282" s="23" t="s">
        <v>45</v>
      </c>
      <c r="C282" s="23"/>
      <c r="D282" s="23" t="s">
        <v>309</v>
      </c>
      <c r="E282" s="23"/>
      <c r="F282" s="23" t="s">
        <v>83</v>
      </c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87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13"/>
      <c r="B283" s="23" t="s">
        <v>188</v>
      </c>
      <c r="C283" s="23"/>
      <c r="D283" s="23" t="s">
        <v>74</v>
      </c>
      <c r="E283" s="23"/>
      <c r="F283" s="23" t="s">
        <v>133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11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13"/>
      <c r="B284" s="23" t="s">
        <v>31</v>
      </c>
      <c r="C284" s="23"/>
      <c r="D284" s="23" t="s">
        <v>96</v>
      </c>
      <c r="E284" s="23"/>
      <c r="F284" s="23" t="s">
        <v>311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87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13"/>
      <c r="B285" s="23" t="s">
        <v>130</v>
      </c>
      <c r="C285" s="23"/>
      <c r="D285" s="23" t="s">
        <v>280</v>
      </c>
      <c r="E285" s="23"/>
      <c r="F285" s="23" t="s">
        <v>313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11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13"/>
      <c r="B286" s="23" t="s">
        <v>98</v>
      </c>
      <c r="C286" s="23"/>
      <c r="D286" s="23" t="s">
        <v>38</v>
      </c>
      <c r="E286" s="23"/>
      <c r="F286" s="23" t="s">
        <v>144</v>
      </c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88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13"/>
      <c r="B287" s="234" t="s">
        <v>465</v>
      </c>
      <c r="C287" s="23"/>
      <c r="D287" s="234" t="s">
        <v>464</v>
      </c>
      <c r="E287" s="23"/>
      <c r="F287" s="234" t="s">
        <v>314</v>
      </c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11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13"/>
      <c r="B288" s="234" t="s">
        <v>315</v>
      </c>
      <c r="C288" s="23"/>
      <c r="D288" s="23"/>
      <c r="E288" s="23"/>
      <c r="F288" s="2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11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s="15" customFormat="1" x14ac:dyDescent="0.25">
      <c r="A289" s="44"/>
      <c r="B289" s="138"/>
      <c r="C289" s="13"/>
      <c r="D289" s="23"/>
      <c r="E289" s="13"/>
      <c r="F289" s="138"/>
      <c r="G289" s="44"/>
      <c r="H289" s="13"/>
      <c r="I289" s="44"/>
      <c r="J289" s="13"/>
      <c r="K289" s="44"/>
      <c r="L289" s="44"/>
      <c r="M289" s="44"/>
      <c r="N289" s="44"/>
      <c r="O289" s="44"/>
      <c r="P289" s="44"/>
      <c r="Q289" s="111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s="15" customFormat="1" x14ac:dyDescent="0.25">
      <c r="A290" s="44"/>
      <c r="B290" s="309" t="str">
        <f>B277&amp;" lag - Dobbel Serie"</f>
        <v>10 lag - Dobbel Serie</v>
      </c>
      <c r="C290" s="44"/>
      <c r="D290" s="291" t="str">
        <f>D277&amp;" lag - Dobbel Serie"</f>
        <v>9 lag - Dobbel Serie</v>
      </c>
      <c r="E290" s="44"/>
      <c r="F290" s="309" t="str">
        <f>F277&amp;" lag - Dobbel Serie"</f>
        <v>9 lag - Dobbel Serie</v>
      </c>
      <c r="G290" s="44"/>
      <c r="H290" s="13"/>
      <c r="I290" s="44"/>
      <c r="J290" s="13"/>
      <c r="K290" s="44"/>
      <c r="L290" s="44"/>
      <c r="M290" s="44"/>
      <c r="N290" s="44"/>
      <c r="O290" s="44"/>
      <c r="P290" s="44"/>
      <c r="Q290" s="111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x14ac:dyDescent="0.25">
      <c r="A291" s="13"/>
      <c r="B291" s="292" t="str">
        <f>(B277-1)*2&amp;" Kamper"</f>
        <v>18 Kamper</v>
      </c>
      <c r="C291" s="44"/>
      <c r="D291" s="292" t="str">
        <f>(D277-1)*2&amp;" Kamper"</f>
        <v>16 Kamper</v>
      </c>
      <c r="E291" s="44"/>
      <c r="F291" s="292" t="str">
        <f>(F277-1)*2&amp;" Kamper"</f>
        <v>16 Kamper</v>
      </c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11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13"/>
      <c r="B292" s="117"/>
      <c r="C292" s="44"/>
      <c r="D292" s="117"/>
      <c r="E292" s="44"/>
      <c r="F292" s="117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11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13"/>
      <c r="B293" s="117"/>
      <c r="C293" s="44"/>
      <c r="D293" s="117"/>
      <c r="E293" s="44"/>
      <c r="F293" s="117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11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s="264" customFormat="1" ht="21" x14ac:dyDescent="0.35">
      <c r="B294" s="261" t="s">
        <v>316</v>
      </c>
      <c r="D294" s="261">
        <f>B296+D296+L296+D318+F318</f>
        <v>52</v>
      </c>
      <c r="E294" s="261" t="s">
        <v>103</v>
      </c>
    </row>
    <row r="295" spans="1:26" ht="18.75" x14ac:dyDescent="0.3">
      <c r="A295" s="13"/>
      <c r="B295" s="146" t="s">
        <v>479</v>
      </c>
      <c r="C295" s="146"/>
      <c r="D295" s="146"/>
      <c r="E295" s="146"/>
      <c r="F295" s="146" t="s">
        <v>318</v>
      </c>
      <c r="L295" s="146" t="s">
        <v>317</v>
      </c>
      <c r="M295" s="146"/>
      <c r="N295" s="146" t="s">
        <v>318</v>
      </c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13"/>
      <c r="B296" s="115">
        <v>11</v>
      </c>
      <c r="C296" s="48"/>
      <c r="D296" s="115">
        <v>11</v>
      </c>
      <c r="E296" s="13"/>
      <c r="F296" s="255">
        <v>7</v>
      </c>
      <c r="H296" s="255">
        <v>8</v>
      </c>
      <c r="J296" s="255">
        <v>7</v>
      </c>
      <c r="L296" s="98">
        <v>12</v>
      </c>
      <c r="M296" s="13"/>
      <c r="N296" s="41">
        <f>COUNTA(N298:N303)</f>
        <v>6</v>
      </c>
      <c r="O296" s="13"/>
      <c r="P296" s="41">
        <v>6</v>
      </c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13"/>
      <c r="B297" s="276" t="s">
        <v>319</v>
      </c>
      <c r="C297" s="48"/>
      <c r="D297" s="276" t="s">
        <v>320</v>
      </c>
      <c r="E297" s="13"/>
      <c r="F297" s="276" t="s">
        <v>320</v>
      </c>
      <c r="H297" s="276" t="s">
        <v>320</v>
      </c>
      <c r="J297" s="276" t="s">
        <v>320</v>
      </c>
      <c r="L297" s="276" t="s">
        <v>321</v>
      </c>
      <c r="M297" s="13"/>
      <c r="N297" s="276" t="s">
        <v>321</v>
      </c>
      <c r="O297" s="13"/>
      <c r="P297" s="276" t="s">
        <v>322</v>
      </c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13"/>
      <c r="B298" s="175" t="s">
        <v>39</v>
      </c>
      <c r="C298" s="51"/>
      <c r="D298" s="175" t="s">
        <v>28</v>
      </c>
      <c r="E298" s="20"/>
      <c r="F298" s="175" t="s">
        <v>76</v>
      </c>
      <c r="H298" s="175" t="s">
        <v>117</v>
      </c>
      <c r="J298" s="175" t="s">
        <v>175</v>
      </c>
      <c r="L298" s="189" t="s">
        <v>12</v>
      </c>
      <c r="M298" s="13"/>
      <c r="N298" s="191" t="s">
        <v>266</v>
      </c>
      <c r="O298" s="13"/>
      <c r="P298" s="191" t="s">
        <v>179</v>
      </c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13"/>
      <c r="B299" s="175" t="s">
        <v>56</v>
      </c>
      <c r="C299" s="51"/>
      <c r="D299" s="175" t="s">
        <v>65</v>
      </c>
      <c r="E299" s="20"/>
      <c r="F299" s="175" t="s">
        <v>43</v>
      </c>
      <c r="H299" s="175" t="s">
        <v>48</v>
      </c>
      <c r="J299" s="175" t="s">
        <v>101</v>
      </c>
      <c r="L299" s="190" t="s">
        <v>47</v>
      </c>
      <c r="M299" s="13"/>
      <c r="N299" s="191" t="s">
        <v>324</v>
      </c>
      <c r="O299" s="13"/>
      <c r="P299" s="192" t="s">
        <v>333</v>
      </c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13"/>
      <c r="B300" s="175" t="s">
        <v>43</v>
      </c>
      <c r="C300" s="51"/>
      <c r="D300" s="175" t="s">
        <v>194</v>
      </c>
      <c r="E300" s="20"/>
      <c r="F300" s="175" t="s">
        <v>11</v>
      </c>
      <c r="H300" s="175" t="s">
        <v>65</v>
      </c>
      <c r="J300" s="175" t="s">
        <v>61</v>
      </c>
      <c r="L300" s="190" t="s">
        <v>16</v>
      </c>
      <c r="M300" s="13"/>
      <c r="N300" s="191" t="s">
        <v>326</v>
      </c>
      <c r="O300" s="13"/>
      <c r="P300" s="191" t="s">
        <v>323</v>
      </c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13"/>
      <c r="B301" s="175" t="s">
        <v>82</v>
      </c>
      <c r="C301" s="51"/>
      <c r="D301" s="175" t="s">
        <v>133</v>
      </c>
      <c r="E301" s="20"/>
      <c r="F301" s="175" t="s">
        <v>39</v>
      </c>
      <c r="H301" s="175" t="s">
        <v>31</v>
      </c>
      <c r="J301" s="175" t="s">
        <v>56</v>
      </c>
      <c r="L301" s="190" t="s">
        <v>128</v>
      </c>
      <c r="M301" s="13"/>
      <c r="N301" s="191" t="s">
        <v>229</v>
      </c>
      <c r="O301" s="13"/>
      <c r="P301" s="191" t="s">
        <v>331</v>
      </c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13"/>
      <c r="B302" s="175" t="s">
        <v>328</v>
      </c>
      <c r="C302" s="51"/>
      <c r="D302" s="175" t="s">
        <v>175</v>
      </c>
      <c r="E302" s="20"/>
      <c r="F302" s="175" t="s">
        <v>53</v>
      </c>
      <c r="H302" s="175" t="s">
        <v>19</v>
      </c>
      <c r="J302" s="175" t="s">
        <v>82</v>
      </c>
      <c r="L302" s="190" t="s">
        <v>44</v>
      </c>
      <c r="M302" s="13"/>
      <c r="N302" s="191" t="s">
        <v>330</v>
      </c>
      <c r="O302" s="13"/>
      <c r="P302" s="191" t="s">
        <v>327</v>
      </c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13"/>
      <c r="B303" s="175" t="s">
        <v>20</v>
      </c>
      <c r="C303" s="51"/>
      <c r="D303" s="175" t="s">
        <v>50</v>
      </c>
      <c r="E303" s="20"/>
      <c r="F303" s="175" t="s">
        <v>50</v>
      </c>
      <c r="H303" s="175" t="s">
        <v>20</v>
      </c>
      <c r="J303" s="175" t="s">
        <v>28</v>
      </c>
      <c r="L303" s="190" t="s">
        <v>186</v>
      </c>
      <c r="M303" s="13"/>
      <c r="N303" s="202" t="s">
        <v>332</v>
      </c>
      <c r="O303" s="13"/>
      <c r="P303" s="191" t="s">
        <v>329</v>
      </c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13"/>
      <c r="B304" s="175" t="s">
        <v>11</v>
      </c>
      <c r="C304" s="51"/>
      <c r="D304" s="175" t="s">
        <v>187</v>
      </c>
      <c r="E304" s="20"/>
      <c r="F304" s="175" t="s">
        <v>133</v>
      </c>
      <c r="H304" s="175" t="s">
        <v>59</v>
      </c>
      <c r="J304" s="175" t="s">
        <v>194</v>
      </c>
      <c r="L304" s="190" t="s">
        <v>25</v>
      </c>
      <c r="M304" s="13"/>
      <c r="N304" s="311" t="str">
        <f>N296&amp;" lag - Trippel Serie"</f>
        <v>6 lag - Trippel Serie</v>
      </c>
      <c r="O304" s="13"/>
      <c r="P304" s="281" t="str">
        <f>P296&amp;" lag - Trippel Serie"</f>
        <v>6 lag - Trippel Serie</v>
      </c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13"/>
      <c r="B305" s="175" t="s">
        <v>53</v>
      </c>
      <c r="C305" s="51"/>
      <c r="D305" s="175" t="s">
        <v>61</v>
      </c>
      <c r="E305" s="20"/>
      <c r="F305" s="175"/>
      <c r="H305" s="175" t="s">
        <v>303</v>
      </c>
      <c r="J305" s="175"/>
      <c r="L305" s="190" t="s">
        <v>46</v>
      </c>
      <c r="M305" s="112"/>
      <c r="N305" s="310" t="str">
        <f>(N296-1)*3&amp;" Kamper"</f>
        <v>15 Kamper</v>
      </c>
      <c r="O305" s="13"/>
      <c r="P305" s="290" t="str">
        <f>(P296-1)*3&amp;" Kamper"</f>
        <v>15 Kamper</v>
      </c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13"/>
      <c r="B306" s="175" t="s">
        <v>76</v>
      </c>
      <c r="C306" s="48"/>
      <c r="D306" s="175" t="s">
        <v>19</v>
      </c>
      <c r="E306" s="13"/>
      <c r="F306" s="175"/>
      <c r="H306" s="175"/>
      <c r="J306" s="175"/>
      <c r="L306" s="190" t="s">
        <v>55</v>
      </c>
      <c r="M306" s="13"/>
      <c r="N306" s="13"/>
      <c r="O306" s="48"/>
      <c r="P306" s="99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13"/>
      <c r="B307" s="175" t="s">
        <v>59</v>
      </c>
      <c r="C307" s="48"/>
      <c r="D307" s="175" t="s">
        <v>267</v>
      </c>
      <c r="E307" s="13"/>
      <c r="F307" s="175"/>
      <c r="H307" s="175"/>
      <c r="J307" s="175"/>
      <c r="L307" s="190" t="s">
        <v>36</v>
      </c>
      <c r="M307" s="13"/>
      <c r="N307" s="13"/>
      <c r="O307" s="48"/>
      <c r="P307" s="99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13"/>
      <c r="B308" s="175" t="s">
        <v>31</v>
      </c>
      <c r="C308" s="48"/>
      <c r="D308" s="175" t="s">
        <v>325</v>
      </c>
      <c r="E308" s="13"/>
      <c r="F308" s="175"/>
      <c r="H308" s="175"/>
      <c r="J308" s="175"/>
      <c r="L308" s="190" t="s">
        <v>204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13"/>
      <c r="B309" s="116"/>
      <c r="C309" s="48"/>
      <c r="D309" s="116"/>
      <c r="E309" s="13"/>
      <c r="F309" s="142"/>
      <c r="H309" s="142"/>
      <c r="J309" s="142"/>
      <c r="L309" s="190" t="s">
        <v>62</v>
      </c>
      <c r="M309" s="13"/>
      <c r="N309" s="44"/>
      <c r="O309" s="44"/>
      <c r="P309" s="44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13"/>
      <c r="B310" s="276" t="str">
        <f>B296&amp;" lag - Dobbel Serie"</f>
        <v>11 lag - Dobbel Serie</v>
      </c>
      <c r="C310" s="48"/>
      <c r="D310" s="276" t="str">
        <f>D296&amp;" lag - Dobbel Serie"</f>
        <v>11 lag - Dobbel Serie</v>
      </c>
      <c r="E310" s="13"/>
      <c r="F310" s="276" t="str">
        <f>F296&amp;" lag - Dobbel Serie"</f>
        <v>7 lag - Dobbel Serie</v>
      </c>
      <c r="H310" s="276" t="str">
        <f>H296&amp;" lag - Dobbel Serie"</f>
        <v>8 lag - Dobbel Serie</v>
      </c>
      <c r="J310" s="276" t="str">
        <f>J296&amp;" lag - Dobbel Serie"</f>
        <v>7 lag - Dobbel Serie</v>
      </c>
      <c r="L310" s="282" t="str">
        <f>L296&amp;" lag - Dobbel serie"</f>
        <v>12 lag - Dobbel serie</v>
      </c>
      <c r="M310" s="13"/>
      <c r="N310" s="99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13"/>
      <c r="B311" s="276" t="s">
        <v>334</v>
      </c>
      <c r="C311" s="48"/>
      <c r="D311" s="276" t="s">
        <v>334</v>
      </c>
      <c r="E311" s="13"/>
      <c r="F311" s="276" t="s">
        <v>475</v>
      </c>
      <c r="H311" s="276" t="s">
        <v>476</v>
      </c>
      <c r="J311" s="276" t="s">
        <v>475</v>
      </c>
      <c r="L311" s="312" t="str">
        <f>(L296-1)*2&amp;" Kamper"</f>
        <v>22 Kamper</v>
      </c>
      <c r="M311" s="13"/>
      <c r="N311" s="69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13"/>
      <c r="B312" s="48"/>
      <c r="C312" s="48"/>
      <c r="D312" s="48"/>
      <c r="E312" s="13"/>
      <c r="F312" s="13"/>
      <c r="G312" s="13"/>
      <c r="H312" s="13"/>
      <c r="I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x14ac:dyDescent="0.25">
      <c r="A313" s="13"/>
      <c r="B313" s="256" t="s">
        <v>480</v>
      </c>
      <c r="C313" s="256"/>
      <c r="D313" s="256"/>
      <c r="E313" s="257"/>
      <c r="F313" s="257"/>
      <c r="G313" s="326"/>
      <c r="H313" s="326"/>
      <c r="I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13"/>
      <c r="B314" s="48"/>
      <c r="C314" s="48"/>
      <c r="D314" s="48"/>
      <c r="E314" s="13"/>
      <c r="F314" s="13"/>
      <c r="G314" s="13"/>
      <c r="H314" s="13"/>
      <c r="I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s="15" customFormat="1" x14ac:dyDescent="0.25">
      <c r="A315" s="13"/>
      <c r="B315" s="13"/>
      <c r="C315" s="13"/>
      <c r="D315" s="13"/>
      <c r="E315" s="13"/>
      <c r="F315" s="13"/>
      <c r="G315" s="13"/>
      <c r="H315" s="44"/>
      <c r="I315" s="44"/>
      <c r="J315" s="44"/>
      <c r="K315" s="44"/>
      <c r="L315" s="44"/>
      <c r="M315" s="44"/>
      <c r="N315" s="44"/>
      <c r="O315" s="44"/>
      <c r="P315" s="44"/>
      <c r="Q315" s="111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s="15" customFormat="1" ht="18.75" x14ac:dyDescent="0.3">
      <c r="A316" s="13"/>
      <c r="B316" s="146" t="s">
        <v>317</v>
      </c>
      <c r="C316" s="146"/>
      <c r="D316" s="146" t="s">
        <v>287</v>
      </c>
      <c r="E316" s="13"/>
      <c r="F316" s="13"/>
      <c r="G316" s="13"/>
      <c r="H316" s="13"/>
      <c r="I316" s="44"/>
      <c r="K316" s="44"/>
      <c r="L316" s="44"/>
      <c r="M316" s="44"/>
      <c r="N316" s="44"/>
      <c r="O316" s="44"/>
      <c r="P316" s="44"/>
      <c r="Q316" s="111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x14ac:dyDescent="0.25">
      <c r="A317" s="13"/>
      <c r="B317" s="13"/>
      <c r="D317" s="118"/>
      <c r="E317" s="119"/>
      <c r="F317" s="118"/>
      <c r="G317" s="44"/>
      <c r="H317" s="13" t="s">
        <v>335</v>
      </c>
      <c r="I317" s="13"/>
      <c r="K317" s="13"/>
      <c r="L317" s="13"/>
      <c r="M317" s="13"/>
      <c r="N317" s="13"/>
      <c r="O317" s="13"/>
      <c r="P317" s="13"/>
      <c r="Q317" s="111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13"/>
      <c r="B318" s="152">
        <v>18</v>
      </c>
      <c r="D318" s="41">
        <v>9</v>
      </c>
      <c r="E318" s="119"/>
      <c r="F318" s="41">
        <v>9</v>
      </c>
      <c r="G318" s="44"/>
      <c r="H318" s="94">
        <f>COUNTA(H320:H326)</f>
        <v>3</v>
      </c>
      <c r="I318" s="13"/>
      <c r="K318" s="13"/>
      <c r="L318" s="13"/>
      <c r="M318" s="13"/>
      <c r="N318" s="13"/>
      <c r="O318" s="13"/>
      <c r="P318" s="13"/>
      <c r="Q318" s="111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13"/>
      <c r="B319" s="285" t="s">
        <v>336</v>
      </c>
      <c r="D319" s="285" t="s">
        <v>336</v>
      </c>
      <c r="E319" s="13"/>
      <c r="F319" s="285" t="s">
        <v>337</v>
      </c>
      <c r="G319" s="44"/>
      <c r="H319" s="197" t="s">
        <v>338</v>
      </c>
      <c r="I319" s="13"/>
      <c r="K319" s="13"/>
      <c r="L319" s="13"/>
      <c r="M319" s="13"/>
      <c r="N319" s="13"/>
      <c r="O319" s="13"/>
      <c r="P319" s="13"/>
      <c r="Q319" s="111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13"/>
      <c r="B320" s="201" t="s">
        <v>200</v>
      </c>
      <c r="D320" s="173" t="s">
        <v>77</v>
      </c>
      <c r="E320" s="13"/>
      <c r="F320" s="173" t="s">
        <v>64</v>
      </c>
      <c r="G320" s="44"/>
      <c r="H320" s="198" t="s">
        <v>89</v>
      </c>
      <c r="I320" s="13"/>
      <c r="K320" s="13"/>
      <c r="L320" s="13"/>
      <c r="M320" s="13"/>
      <c r="N320" s="13"/>
      <c r="O320" s="13"/>
      <c r="P320" s="13"/>
      <c r="Q320" s="111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13"/>
      <c r="B321" s="201" t="s">
        <v>69</v>
      </c>
      <c r="D321" s="201" t="s">
        <v>80</v>
      </c>
      <c r="E321" s="13"/>
      <c r="F321" s="173" t="s">
        <v>233</v>
      </c>
      <c r="G321" s="44"/>
      <c r="H321" s="198" t="s">
        <v>71</v>
      </c>
      <c r="I321" s="13"/>
      <c r="K321" s="13"/>
      <c r="L321" s="13"/>
      <c r="M321" s="13"/>
      <c r="N321" s="13"/>
      <c r="O321" s="13"/>
      <c r="P321" s="13"/>
      <c r="Q321" s="111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13"/>
      <c r="B322" s="201" t="s">
        <v>92</v>
      </c>
      <c r="D322" s="201" t="s">
        <v>69</v>
      </c>
      <c r="E322" s="13"/>
      <c r="F322" s="201" t="s">
        <v>23</v>
      </c>
      <c r="G322" s="44"/>
      <c r="H322" s="198" t="s">
        <v>181</v>
      </c>
      <c r="I322" s="13"/>
      <c r="K322" s="13"/>
      <c r="L322" s="13"/>
      <c r="M322" s="13"/>
      <c r="N322" s="13"/>
      <c r="O322" s="13"/>
      <c r="P322" s="13"/>
      <c r="Q322" s="111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13"/>
      <c r="B323" s="201" t="s">
        <v>80</v>
      </c>
      <c r="D323" s="201" t="s">
        <v>95</v>
      </c>
      <c r="E323" s="13"/>
      <c r="F323" s="173" t="s">
        <v>75</v>
      </c>
      <c r="G323" s="44"/>
      <c r="H323" s="182"/>
      <c r="I323" s="44"/>
      <c r="K323" s="44"/>
      <c r="L323" s="44"/>
      <c r="M323" s="13"/>
      <c r="N323" s="13"/>
      <c r="O323" s="13"/>
      <c r="P323" s="13"/>
      <c r="Q323" s="111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13"/>
      <c r="B324" s="201" t="s">
        <v>188</v>
      </c>
      <c r="D324" s="225" t="s">
        <v>71</v>
      </c>
      <c r="E324" s="13"/>
      <c r="F324" s="173" t="s">
        <v>304</v>
      </c>
      <c r="G324" s="44"/>
      <c r="H324" s="198"/>
      <c r="I324" s="44"/>
      <c r="K324" s="44"/>
      <c r="L324" s="44"/>
      <c r="M324" s="13"/>
      <c r="N324" s="13"/>
      <c r="O324" s="13"/>
      <c r="P324" s="13"/>
      <c r="Q324" s="111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4"/>
      <c r="B325" s="201" t="s">
        <v>95</v>
      </c>
      <c r="D325" s="225" t="s">
        <v>181</v>
      </c>
      <c r="E325" s="13"/>
      <c r="F325" s="225" t="s">
        <v>89</v>
      </c>
      <c r="G325" s="44"/>
      <c r="H325" s="182"/>
      <c r="I325" s="44"/>
      <c r="K325" s="44"/>
      <c r="L325" s="44"/>
      <c r="M325" s="13"/>
      <c r="N325" s="13"/>
      <c r="O325" s="13"/>
      <c r="P325" s="13"/>
      <c r="Q325" s="111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4"/>
      <c r="B326" s="201" t="s">
        <v>23</v>
      </c>
      <c r="D326" s="23" t="s">
        <v>200</v>
      </c>
      <c r="E326" s="13"/>
      <c r="F326" s="142" t="s">
        <v>38</v>
      </c>
      <c r="G326" s="44"/>
      <c r="H326" s="182"/>
      <c r="I326" s="13"/>
      <c r="K326" s="13"/>
      <c r="L326" s="13"/>
      <c r="M326" s="13"/>
      <c r="N326" s="13"/>
      <c r="O326" s="13"/>
      <c r="P326" s="13"/>
      <c r="Q326" s="111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4"/>
      <c r="B327" s="173" t="s">
        <v>17</v>
      </c>
      <c r="D327" s="23" t="s">
        <v>188</v>
      </c>
      <c r="E327" s="13"/>
      <c r="F327" s="173" t="s">
        <v>213</v>
      </c>
      <c r="G327" s="44"/>
      <c r="H327" s="199" t="str">
        <f>H318&amp;" lag - Kvadruppel Serie"</f>
        <v>3 lag - Kvadruppel Serie</v>
      </c>
      <c r="I327" s="13"/>
      <c r="K327" s="13"/>
      <c r="L327" s="13"/>
      <c r="M327" s="13"/>
      <c r="N327" s="13"/>
      <c r="O327" s="13"/>
      <c r="P327" s="13"/>
      <c r="Q327" s="111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4"/>
      <c r="B328" s="173" t="s">
        <v>77</v>
      </c>
      <c r="D328" s="201" t="s">
        <v>92</v>
      </c>
      <c r="E328" s="13"/>
      <c r="F328" s="173" t="s">
        <v>17</v>
      </c>
      <c r="G328" s="44"/>
      <c r="H328" s="200" t="str">
        <f>(H318-1)*4&amp;" Kamper"</f>
        <v>8 Kamper</v>
      </c>
      <c r="I328" s="13"/>
      <c r="K328" s="13"/>
      <c r="L328" s="13"/>
      <c r="M328" s="13"/>
      <c r="N328" s="13"/>
      <c r="O328" s="13"/>
      <c r="P328" s="13"/>
      <c r="Q328" s="111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4"/>
      <c r="B329" s="173" t="s">
        <v>233</v>
      </c>
      <c r="D329" s="229"/>
      <c r="E329" s="13"/>
      <c r="F329" s="229"/>
      <c r="G329" s="44"/>
      <c r="H329"/>
      <c r="I329" s="13"/>
      <c r="K329" s="13"/>
      <c r="L329" s="13"/>
      <c r="M329" s="13"/>
      <c r="N329" s="13"/>
      <c r="O329" s="13"/>
      <c r="P329" s="13"/>
      <c r="Q329" s="111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4"/>
      <c r="B330" s="173" t="s">
        <v>75</v>
      </c>
      <c r="D330" s="235"/>
      <c r="E330" s="13"/>
      <c r="F330" s="141"/>
      <c r="G330" s="44"/>
      <c r="H330"/>
      <c r="I330" s="13"/>
      <c r="K330" s="13"/>
      <c r="L330" s="13"/>
      <c r="M330" s="13"/>
      <c r="N330" s="13"/>
      <c r="O330" s="13"/>
      <c r="P330" s="13"/>
      <c r="Q330" s="111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s="15" customFormat="1" x14ac:dyDescent="0.25">
      <c r="A331" s="44"/>
      <c r="B331" s="173" t="s">
        <v>213</v>
      </c>
      <c r="D331" s="309" t="str">
        <f>D318&amp;" lag - Dobbel Serie"</f>
        <v>9 lag - Dobbel Serie</v>
      </c>
      <c r="E331"/>
      <c r="F331" s="291" t="str">
        <f>F318&amp;" lag - Dobbel Serie"</f>
        <v>9 lag - Dobbel Serie</v>
      </c>
      <c r="G331"/>
      <c r="H331"/>
      <c r="I331" s="13"/>
      <c r="K331" s="13"/>
      <c r="L331" s="13"/>
      <c r="M331" s="44"/>
      <c r="N331" s="44"/>
      <c r="O331" s="44"/>
      <c r="P331" s="48"/>
      <c r="Q331" s="114"/>
      <c r="R331" s="48"/>
      <c r="S331" s="44"/>
      <c r="T331" s="44"/>
      <c r="U331" s="44"/>
      <c r="V331" s="44"/>
      <c r="W331" s="44"/>
      <c r="X331" s="44"/>
      <c r="Y331" s="44"/>
      <c r="Z331" s="44"/>
    </row>
    <row r="332" spans="1:26" s="15" customFormat="1" ht="15" customHeight="1" x14ac:dyDescent="0.25">
      <c r="A332" s="44"/>
      <c r="B332" s="173" t="s">
        <v>304</v>
      </c>
      <c r="D332" s="292" t="s">
        <v>253</v>
      </c>
      <c r="E332" s="13"/>
      <c r="F332" s="292" t="s">
        <v>207</v>
      </c>
      <c r="G332" s="44"/>
      <c r="H332"/>
      <c r="I332" s="13"/>
      <c r="K332" s="13"/>
      <c r="L332" s="13"/>
      <c r="M332" s="44"/>
      <c r="N332" s="44"/>
      <c r="O332" s="44"/>
      <c r="P332" s="48"/>
      <c r="Q332" s="114"/>
      <c r="R332" s="48"/>
      <c r="S332" s="44"/>
      <c r="T332" s="44"/>
      <c r="U332" s="44"/>
      <c r="V332" s="44"/>
      <c r="W332" s="44"/>
      <c r="X332" s="44"/>
      <c r="Y332" s="44"/>
      <c r="Z332" s="44"/>
    </row>
    <row r="333" spans="1:26" s="15" customFormat="1" ht="15" customHeight="1" x14ac:dyDescent="0.25">
      <c r="A333" s="44"/>
      <c r="B333" s="173" t="s">
        <v>38</v>
      </c>
      <c r="C333" s="13"/>
      <c r="D333"/>
      <c r="E333" s="44"/>
      <c r="F333"/>
      <c r="G333" s="44"/>
      <c r="H333" s="44"/>
      <c r="I333" s="13"/>
      <c r="K333" s="13"/>
      <c r="L333" s="13"/>
      <c r="M333" s="44"/>
      <c r="N333" s="44"/>
      <c r="O333" s="44"/>
      <c r="P333" s="48"/>
      <c r="Q333" s="114"/>
      <c r="R333" s="48"/>
      <c r="S333" s="44"/>
      <c r="T333" s="44"/>
      <c r="U333" s="44"/>
      <c r="V333" s="44"/>
      <c r="W333" s="44"/>
      <c r="X333" s="44"/>
      <c r="Y333" s="44"/>
      <c r="Z333" s="44"/>
    </row>
    <row r="334" spans="1:26" s="15" customFormat="1" ht="15" customHeight="1" x14ac:dyDescent="0.25">
      <c r="A334" s="44"/>
      <c r="B334" s="173" t="s">
        <v>64</v>
      </c>
      <c r="C334" s="13"/>
      <c r="D334"/>
      <c r="E334" s="44"/>
      <c r="F334"/>
      <c r="G334" s="44"/>
      <c r="H334" s="44"/>
      <c r="I334" s="13"/>
      <c r="K334" s="13"/>
      <c r="L334" s="13"/>
      <c r="M334" s="44"/>
      <c r="N334" s="44"/>
      <c r="O334" s="44"/>
      <c r="P334" s="48"/>
      <c r="Q334" s="114"/>
      <c r="R334" s="48"/>
      <c r="S334" s="44"/>
      <c r="T334" s="44"/>
      <c r="U334" s="44"/>
      <c r="V334" s="44"/>
      <c r="W334" s="44"/>
      <c r="X334" s="44"/>
      <c r="Y334" s="44"/>
      <c r="Z334" s="44"/>
    </row>
    <row r="335" spans="1:26" s="15" customFormat="1" ht="15" customHeight="1" x14ac:dyDescent="0.25">
      <c r="A335" s="44"/>
      <c r="B335" s="198" t="s">
        <v>181</v>
      </c>
      <c r="C335" s="13"/>
      <c r="D335"/>
      <c r="E335" s="44"/>
      <c r="F335"/>
      <c r="G335" s="44"/>
      <c r="H335" s="44"/>
      <c r="I335" s="13"/>
      <c r="K335" s="13"/>
      <c r="L335" s="13"/>
      <c r="M335" s="44"/>
      <c r="N335" s="44"/>
      <c r="O335" s="44"/>
      <c r="P335" s="48"/>
      <c r="Q335" s="114"/>
      <c r="R335" s="48"/>
      <c r="S335" s="44"/>
      <c r="T335" s="44"/>
      <c r="U335" s="44"/>
      <c r="V335" s="44"/>
      <c r="W335" s="44"/>
      <c r="X335" s="44"/>
      <c r="Y335" s="44"/>
      <c r="Z335" s="44"/>
    </row>
    <row r="336" spans="1:26" s="15" customFormat="1" ht="15" customHeight="1" x14ac:dyDescent="0.25">
      <c r="A336" s="44"/>
      <c r="B336" s="198" t="s">
        <v>71</v>
      </c>
      <c r="C336" s="13"/>
      <c r="D336"/>
      <c r="E336" s="44"/>
      <c r="F336"/>
      <c r="G336" s="44"/>
      <c r="H336" s="44"/>
      <c r="I336" s="13"/>
      <c r="K336" s="13"/>
      <c r="L336" s="13"/>
      <c r="M336" s="44"/>
      <c r="N336" s="44"/>
      <c r="O336" s="44"/>
      <c r="P336" s="48"/>
      <c r="Q336" s="114"/>
      <c r="R336" s="48"/>
      <c r="S336" s="44"/>
      <c r="T336" s="44"/>
      <c r="U336" s="44"/>
      <c r="V336" s="44"/>
      <c r="W336" s="44"/>
      <c r="X336" s="44"/>
      <c r="Y336" s="44"/>
      <c r="Z336" s="44"/>
    </row>
    <row r="337" spans="1:26" s="15" customFormat="1" ht="15" customHeight="1" x14ac:dyDescent="0.25">
      <c r="A337" s="44"/>
      <c r="B337" s="198" t="s">
        <v>89</v>
      </c>
      <c r="C337" s="13"/>
      <c r="D337"/>
      <c r="E337" s="44"/>
      <c r="F337"/>
      <c r="G337" s="44"/>
      <c r="H337" s="44"/>
      <c r="I337" s="13"/>
      <c r="K337" s="13"/>
      <c r="L337" s="13"/>
      <c r="M337" s="44"/>
      <c r="N337" s="44"/>
      <c r="O337" s="44"/>
      <c r="P337" s="48"/>
      <c r="Q337" s="114"/>
      <c r="R337" s="48"/>
      <c r="S337" s="44"/>
      <c r="T337" s="44"/>
      <c r="U337" s="44"/>
      <c r="V337" s="44"/>
      <c r="W337" s="44"/>
      <c r="X337" s="44"/>
      <c r="Y337" s="44"/>
      <c r="Z337" s="44"/>
    </row>
    <row r="338" spans="1:26" ht="15" customHeight="1" x14ac:dyDescent="0.25">
      <c r="A338" s="13"/>
      <c r="B338" s="309" t="str">
        <f>B318&amp;" lag - EnkelSerie"</f>
        <v>18 lag - EnkelSerie</v>
      </c>
      <c r="C338" s="13"/>
      <c r="D338" s="13"/>
      <c r="E338" s="13"/>
      <c r="F338" s="13"/>
      <c r="G338" s="13"/>
      <c r="H338" s="44"/>
      <c r="I338" s="13"/>
      <c r="K338" s="13"/>
      <c r="L338" s="120"/>
      <c r="M338" s="13"/>
      <c r="N338" s="13"/>
      <c r="O338" s="13"/>
      <c r="P338" s="13"/>
      <c r="Q338" s="111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13"/>
      <c r="B339" s="292" t="s">
        <v>339</v>
      </c>
      <c r="C339" s="13"/>
      <c r="D339" s="13"/>
      <c r="E339" s="13"/>
      <c r="F339" s="13"/>
      <c r="G339" s="13"/>
      <c r="H339" s="44"/>
      <c r="I339" s="13"/>
      <c r="K339" s="13"/>
      <c r="L339" s="13"/>
      <c r="M339" s="13"/>
      <c r="N339" s="13"/>
      <c r="O339" s="13"/>
      <c r="P339" s="13"/>
      <c r="Q339" s="111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13"/>
      <c r="B340" s="258"/>
      <c r="C340" s="13"/>
      <c r="D340" s="13"/>
      <c r="E340" s="13"/>
      <c r="F340" s="13"/>
      <c r="G340" s="13"/>
      <c r="H340" s="44"/>
      <c r="I340" s="13"/>
      <c r="K340" s="13"/>
      <c r="L340" s="13"/>
      <c r="M340" s="13"/>
      <c r="N340" s="13"/>
      <c r="O340" s="13"/>
      <c r="P340" s="13"/>
      <c r="Q340" s="111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s="264" customFormat="1" ht="21" x14ac:dyDescent="0.35">
      <c r="B341" s="261" t="s">
        <v>340</v>
      </c>
      <c r="F341" s="261">
        <f>D343+N343</f>
        <v>32</v>
      </c>
      <c r="G341" s="261" t="s">
        <v>103</v>
      </c>
      <c r="H341" s="261"/>
      <c r="N341" s="261"/>
      <c r="O341" s="261"/>
    </row>
    <row r="342" spans="1:26" ht="18.75" x14ac:dyDescent="0.3">
      <c r="A342" s="13"/>
      <c r="B342" s="146" t="s">
        <v>299</v>
      </c>
      <c r="C342" s="156"/>
      <c r="D342" s="146" t="s">
        <v>287</v>
      </c>
      <c r="E342" s="156"/>
      <c r="F342" s="146" t="s">
        <v>407</v>
      </c>
      <c r="G342" s="156"/>
      <c r="H342" s="156"/>
      <c r="I342" s="156"/>
      <c r="J342" s="146" t="s">
        <v>299</v>
      </c>
      <c r="K342" s="146"/>
      <c r="L342" s="156"/>
      <c r="M342" s="156"/>
      <c r="N342" s="146" t="s">
        <v>287</v>
      </c>
      <c r="O342" s="13"/>
      <c r="P342" s="112"/>
      <c r="Q342" s="112"/>
      <c r="R342" s="112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13"/>
      <c r="B343" s="41">
        <v>12</v>
      </c>
      <c r="D343" s="41">
        <v>12</v>
      </c>
      <c r="E343" s="13"/>
      <c r="F343" s="41">
        <v>6</v>
      </c>
      <c r="H343" s="41">
        <v>6</v>
      </c>
      <c r="J343" s="6">
        <v>10</v>
      </c>
      <c r="K343" s="2"/>
      <c r="L343" s="6">
        <v>10</v>
      </c>
      <c r="N343" s="41">
        <v>20</v>
      </c>
      <c r="O343" s="13"/>
      <c r="P343" s="112"/>
      <c r="Q343" s="112"/>
      <c r="R343" s="112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13"/>
      <c r="B344" s="276" t="s">
        <v>341</v>
      </c>
      <c r="D344" s="276" t="s">
        <v>341</v>
      </c>
      <c r="E344" s="13"/>
      <c r="F344" s="276" t="s">
        <v>341</v>
      </c>
      <c r="H344" s="276" t="s">
        <v>495</v>
      </c>
      <c r="J344" s="292" t="s">
        <v>343</v>
      </c>
      <c r="K344" s="2"/>
      <c r="L344" s="292" t="s">
        <v>344</v>
      </c>
      <c r="N344" s="292" t="s">
        <v>342</v>
      </c>
      <c r="O344" s="13"/>
      <c r="P344" s="112"/>
      <c r="Q344" s="149"/>
      <c r="R344" s="112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13"/>
      <c r="B345" s="182" t="s">
        <v>30</v>
      </c>
      <c r="D345" s="182" t="s">
        <v>30</v>
      </c>
      <c r="E345" s="13"/>
      <c r="F345" s="182" t="s">
        <v>30</v>
      </c>
      <c r="H345" s="182" t="s">
        <v>43</v>
      </c>
      <c r="J345" s="142" t="s">
        <v>39</v>
      </c>
      <c r="K345" s="2"/>
      <c r="L345" s="142" t="s">
        <v>77</v>
      </c>
      <c r="N345" s="142" t="s">
        <v>39</v>
      </c>
      <c r="O345" s="13"/>
      <c r="P345" s="112"/>
      <c r="Q345" s="149"/>
      <c r="R345" s="112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13"/>
      <c r="B346" s="182" t="s">
        <v>43</v>
      </c>
      <c r="D346" s="182" t="s">
        <v>43</v>
      </c>
      <c r="E346" s="13"/>
      <c r="F346" s="182" t="s">
        <v>194</v>
      </c>
      <c r="H346" s="182" t="s">
        <v>28</v>
      </c>
      <c r="J346" s="142" t="s">
        <v>80</v>
      </c>
      <c r="K346" s="2"/>
      <c r="L346" s="142" t="s">
        <v>392</v>
      </c>
      <c r="N346" s="142" t="s">
        <v>77</v>
      </c>
      <c r="O346" s="13"/>
      <c r="P346" s="112"/>
      <c r="Q346" s="112"/>
      <c r="R346" s="112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13"/>
      <c r="B347" s="182" t="s">
        <v>28</v>
      </c>
      <c r="D347" s="182" t="s">
        <v>28</v>
      </c>
      <c r="E347" s="13"/>
      <c r="F347" s="182" t="s">
        <v>175</v>
      </c>
      <c r="H347" s="182" t="s">
        <v>101</v>
      </c>
      <c r="J347" s="142" t="s">
        <v>380</v>
      </c>
      <c r="K347" s="2"/>
      <c r="L347" s="142" t="s">
        <v>65</v>
      </c>
      <c r="N347" s="142" t="s">
        <v>80</v>
      </c>
      <c r="O347" s="13"/>
      <c r="P347" s="112"/>
      <c r="Q347" s="112"/>
      <c r="R347" s="112"/>
      <c r="S347" s="13"/>
      <c r="T347" s="13"/>
      <c r="U347" s="13"/>
      <c r="V347" s="13"/>
      <c r="W347" s="13"/>
      <c r="X347" s="13"/>
      <c r="Y347" s="13"/>
      <c r="Z347" s="13"/>
    </row>
    <row r="348" spans="1:26" ht="15" customHeight="1" x14ac:dyDescent="0.25">
      <c r="A348" s="13"/>
      <c r="B348" s="182" t="s">
        <v>194</v>
      </c>
      <c r="D348" s="182" t="s">
        <v>194</v>
      </c>
      <c r="E348" s="13"/>
      <c r="F348" s="182" t="s">
        <v>187</v>
      </c>
      <c r="H348" s="182" t="s">
        <v>23</v>
      </c>
      <c r="J348" s="142" t="s">
        <v>154</v>
      </c>
      <c r="K348" s="2"/>
      <c r="L348" s="142" t="s">
        <v>64</v>
      </c>
      <c r="N348" s="142" t="s">
        <v>392</v>
      </c>
      <c r="O348" s="13"/>
      <c r="P348" s="112"/>
      <c r="Q348" s="112"/>
      <c r="R348" s="112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13"/>
      <c r="B349" s="182" t="s">
        <v>175</v>
      </c>
      <c r="D349" s="182" t="s">
        <v>175</v>
      </c>
      <c r="E349" s="13"/>
      <c r="F349" s="182" t="s">
        <v>51</v>
      </c>
      <c r="H349" s="182" t="s">
        <v>61</v>
      </c>
      <c r="J349" s="142" t="s">
        <v>75</v>
      </c>
      <c r="K349" s="2"/>
      <c r="L349" s="142" t="s">
        <v>13</v>
      </c>
      <c r="N349" s="142" t="s">
        <v>380</v>
      </c>
      <c r="O349" s="13"/>
      <c r="P349" s="112"/>
      <c r="Q349" s="112"/>
      <c r="R349" s="112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13"/>
      <c r="B350" s="182" t="s">
        <v>187</v>
      </c>
      <c r="D350" s="182" t="s">
        <v>187</v>
      </c>
      <c r="E350" s="13"/>
      <c r="F350" s="182" t="s">
        <v>52</v>
      </c>
      <c r="H350" s="182" t="s">
        <v>31</v>
      </c>
      <c r="J350" s="142" t="s">
        <v>24</v>
      </c>
      <c r="K350" s="2"/>
      <c r="L350" s="142" t="s">
        <v>63</v>
      </c>
      <c r="N350" s="142" t="s">
        <v>65</v>
      </c>
      <c r="O350" s="13"/>
      <c r="P350" s="112"/>
      <c r="Q350" s="112"/>
      <c r="R350" s="112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13"/>
      <c r="B351" s="182" t="s">
        <v>23</v>
      </c>
      <c r="D351" s="182" t="s">
        <v>23</v>
      </c>
      <c r="E351" s="13"/>
      <c r="F351" s="182"/>
      <c r="H351" s="182"/>
      <c r="J351" s="142" t="s">
        <v>38</v>
      </c>
      <c r="K351" s="2"/>
      <c r="L351" s="142" t="s">
        <v>304</v>
      </c>
      <c r="N351" s="142" t="s">
        <v>64</v>
      </c>
      <c r="O351" s="13"/>
      <c r="P351" s="112"/>
      <c r="Q351" s="112"/>
      <c r="R351" s="112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13"/>
      <c r="B352" s="182" t="s">
        <v>52</v>
      </c>
      <c r="D352" s="182" t="s">
        <v>52</v>
      </c>
      <c r="E352" s="13"/>
      <c r="F352" s="182"/>
      <c r="H352" s="182"/>
      <c r="J352" s="142" t="s">
        <v>83</v>
      </c>
      <c r="K352" s="2"/>
      <c r="L352" s="142" t="s">
        <v>433</v>
      </c>
      <c r="N352" s="142" t="s">
        <v>13</v>
      </c>
      <c r="O352" s="13"/>
      <c r="P352" s="112"/>
      <c r="Q352" s="112"/>
      <c r="R352" s="112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13"/>
      <c r="B353" s="182" t="s">
        <v>61</v>
      </c>
      <c r="D353" s="182" t="s">
        <v>61</v>
      </c>
      <c r="E353" s="13"/>
      <c r="F353" s="182"/>
      <c r="H353" s="182"/>
      <c r="J353" s="142" t="s">
        <v>238</v>
      </c>
      <c r="K353" s="2"/>
      <c r="L353" s="142" t="s">
        <v>59</v>
      </c>
      <c r="N353" s="142" t="s">
        <v>154</v>
      </c>
      <c r="O353" s="13"/>
      <c r="P353" s="112"/>
      <c r="Q353" s="112"/>
      <c r="R353" s="112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13"/>
      <c r="B354" s="182" t="s">
        <v>431</v>
      </c>
      <c r="D354" s="182" t="s">
        <v>431</v>
      </c>
      <c r="E354" s="13"/>
      <c r="F354" s="182"/>
      <c r="H354" s="182"/>
      <c r="J354" s="142" t="s">
        <v>432</v>
      </c>
      <c r="K354" s="2"/>
      <c r="L354" s="142" t="s">
        <v>60</v>
      </c>
      <c r="N354" s="142" t="s">
        <v>75</v>
      </c>
      <c r="O354" s="13"/>
      <c r="P354" s="112"/>
      <c r="Q354" s="112"/>
      <c r="R354" s="112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13"/>
      <c r="B355" s="182" t="s">
        <v>31</v>
      </c>
      <c r="D355" s="182" t="s">
        <v>31</v>
      </c>
      <c r="E355" s="13"/>
      <c r="F355" s="182"/>
      <c r="H355" s="182"/>
      <c r="J355" s="229"/>
      <c r="K355" s="2"/>
      <c r="L355" s="82"/>
      <c r="N355" s="142" t="s">
        <v>63</v>
      </c>
      <c r="O355" s="13"/>
      <c r="P355" s="112"/>
      <c r="Q355" s="112"/>
      <c r="R355" s="112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13"/>
      <c r="B356" s="182" t="s">
        <v>101</v>
      </c>
      <c r="D356" s="182" t="s">
        <v>101</v>
      </c>
      <c r="E356" s="13"/>
      <c r="F356" s="182"/>
      <c r="H356" s="182"/>
      <c r="J356" s="292" t="str">
        <f>J343&amp;" lag - Dobbel Serie"</f>
        <v>10 lag - Dobbel Serie</v>
      </c>
      <c r="K356" s="2"/>
      <c r="L356" s="292" t="str">
        <f>L343&amp;" lag - Dobbel Serie"</f>
        <v>10 lag - Dobbel Serie</v>
      </c>
      <c r="N356" s="142" t="s">
        <v>304</v>
      </c>
      <c r="O356" s="13"/>
      <c r="P356" s="112"/>
      <c r="Q356" s="112"/>
      <c r="R356" s="112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13"/>
      <c r="B357" s="142"/>
      <c r="D357" s="142"/>
      <c r="E357" s="13"/>
      <c r="F357" s="142"/>
      <c r="H357" s="142"/>
      <c r="J357" s="292" t="str">
        <f>(J343-1)*2&amp;" Kamper"</f>
        <v>18 Kamper</v>
      </c>
      <c r="K357" s="2"/>
      <c r="L357" s="292" t="str">
        <f>(L343-1)*2&amp;" Kamper"</f>
        <v>18 Kamper</v>
      </c>
      <c r="N357" s="142" t="s">
        <v>24</v>
      </c>
      <c r="O357" s="13"/>
      <c r="P357" s="112"/>
      <c r="Q357" s="112"/>
      <c r="R357" s="112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13"/>
      <c r="B358" s="281" t="str">
        <f>B343&amp;" lag - Enkel Serie"</f>
        <v>12 lag - Enkel Serie</v>
      </c>
      <c r="D358" s="281" t="str">
        <f>D343&amp;" lag - Dobbel Serie"</f>
        <v>12 lag - Dobbel Serie</v>
      </c>
      <c r="E358" s="13"/>
      <c r="F358" s="281" t="str">
        <f>F343&amp;" lag - Dobbel Serie"</f>
        <v>6 lag - Dobbel Serie</v>
      </c>
      <c r="H358" s="281" t="str">
        <f>H343&amp;" lag - Dobbel Serie"</f>
        <v>6 lag - Dobbel Serie</v>
      </c>
      <c r="L358" s="2"/>
      <c r="M358" s="13"/>
      <c r="N358" s="142" t="s">
        <v>433</v>
      </c>
      <c r="O358" s="13"/>
      <c r="P358" s="112"/>
      <c r="Q358" s="112"/>
      <c r="R358" s="112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13"/>
      <c r="B359" s="282" t="str">
        <f>(B343-1)*1&amp;" Kamper"</f>
        <v>11 Kamper</v>
      </c>
      <c r="D359" s="282" t="str">
        <f>(D343-1)*2&amp;" Kamper"</f>
        <v>22 Kamper</v>
      </c>
      <c r="E359" s="13"/>
      <c r="F359" s="282" t="str">
        <f>(F343-1)*2&amp;" Kamper"</f>
        <v>10 Kamper</v>
      </c>
      <c r="H359" s="282" t="str">
        <f>(H343-1)*2&amp;" Kamper"</f>
        <v>10 Kamper</v>
      </c>
      <c r="L359" s="2"/>
      <c r="M359" s="13"/>
      <c r="N359" s="142" t="s">
        <v>38</v>
      </c>
      <c r="O359" s="13"/>
      <c r="P359" s="112"/>
      <c r="Q359" s="112"/>
      <c r="R359" s="112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112"/>
      <c r="B360" s="254" t="s">
        <v>473</v>
      </c>
      <c r="L360" s="2"/>
      <c r="M360" s="13"/>
      <c r="N360" s="142" t="s">
        <v>83</v>
      </c>
      <c r="O360" s="13"/>
      <c r="P360" s="102"/>
      <c r="Q360" s="102"/>
      <c r="R360" s="102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112"/>
      <c r="K361" s="2"/>
      <c r="L361" s="2"/>
      <c r="M361" s="2"/>
      <c r="N361" s="142" t="s">
        <v>59</v>
      </c>
      <c r="O361" s="13"/>
      <c r="P361" s="102"/>
      <c r="Q361" s="102"/>
      <c r="R361" s="102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112"/>
      <c r="K362" s="2"/>
      <c r="L362" s="2"/>
      <c r="M362" s="2"/>
      <c r="N362" s="142" t="s">
        <v>238</v>
      </c>
      <c r="O362" s="13"/>
      <c r="P362" s="102"/>
      <c r="Q362" s="102"/>
      <c r="R362" s="102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112"/>
      <c r="K363" s="2"/>
      <c r="L363" s="2"/>
      <c r="M363" s="2"/>
      <c r="N363" s="142" t="s">
        <v>60</v>
      </c>
      <c r="O363" s="13"/>
      <c r="P363" s="112"/>
      <c r="Q363" s="112"/>
      <c r="R363" s="112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112"/>
      <c r="K364" s="13"/>
      <c r="L364" s="13"/>
      <c r="M364" s="13"/>
      <c r="N364" s="142" t="s">
        <v>432</v>
      </c>
      <c r="O364" s="13"/>
      <c r="P364" s="112"/>
      <c r="Q364" s="112"/>
      <c r="R364" s="112"/>
      <c r="S364" s="13"/>
      <c r="T364" s="13"/>
      <c r="U364" s="13"/>
      <c r="V364" s="13"/>
      <c r="W364" s="13"/>
      <c r="X364" s="13"/>
      <c r="Y364" s="13"/>
      <c r="Z364" s="13"/>
    </row>
    <row r="365" spans="1:26" customFormat="1" x14ac:dyDescent="0.25">
      <c r="A365" s="102"/>
      <c r="B365" s="14"/>
      <c r="C365" s="14"/>
      <c r="D365" s="14"/>
      <c r="E365" s="14"/>
      <c r="F365" s="14"/>
      <c r="G365" s="14"/>
      <c r="H365" s="14"/>
      <c r="I365" s="14"/>
      <c r="J365" s="14"/>
      <c r="N365" s="292" t="str">
        <f>N343&amp;" lag - Enkel Serie"</f>
        <v>20 lag - Enkel Serie</v>
      </c>
      <c r="O365" s="13"/>
      <c r="P365" s="112"/>
      <c r="Q365" s="112"/>
      <c r="R365" s="112"/>
    </row>
    <row r="366" spans="1:26" x14ac:dyDescent="0.25">
      <c r="A366" s="112"/>
      <c r="E366" s="13"/>
      <c r="K366" s="13"/>
      <c r="L366" s="13"/>
      <c r="M366" s="13"/>
      <c r="N366" s="292" t="str">
        <f>(N343-1)*1&amp;" Kamper"</f>
        <v>19 Kamper</v>
      </c>
      <c r="O366" s="13"/>
      <c r="P366" s="112"/>
      <c r="Q366" s="112"/>
      <c r="R366" s="112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13"/>
      <c r="B367" s="13"/>
      <c r="C367" s="13"/>
      <c r="D367" s="13"/>
      <c r="E367" s="13"/>
      <c r="F367" s="13"/>
      <c r="G367" s="13"/>
      <c r="H367"/>
      <c r="I367" s="13"/>
      <c r="J367" s="13"/>
      <c r="K367" s="13"/>
      <c r="L367" s="13"/>
      <c r="M367" s="13"/>
      <c r="N367" s="13"/>
      <c r="O367" s="13"/>
      <c r="P367" s="112"/>
      <c r="Q367" s="112"/>
      <c r="R367" s="112"/>
      <c r="S367" s="13"/>
      <c r="T367" s="13"/>
      <c r="U367" s="13"/>
      <c r="V367" s="13"/>
      <c r="W367" s="13"/>
      <c r="X367" s="13"/>
      <c r="Y367" s="13"/>
      <c r="Z367" s="13"/>
    </row>
    <row r="368" spans="1:26" s="264" customFormat="1" ht="21" x14ac:dyDescent="0.35">
      <c r="B368" s="261" t="s">
        <v>345</v>
      </c>
      <c r="F368" s="261"/>
      <c r="G368" s="261"/>
      <c r="H368" s="261"/>
      <c r="N368" s="261"/>
      <c r="O368" s="261"/>
    </row>
    <row r="369" spans="1:26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11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13"/>
      <c r="B370" s="6">
        <f>COUNTA(B372:B378)</f>
        <v>2</v>
      </c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11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13"/>
      <c r="B371" s="276" t="s">
        <v>346</v>
      </c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11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13"/>
      <c r="B372" s="32" t="s">
        <v>347</v>
      </c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14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13"/>
      <c r="B373" s="32" t="s">
        <v>61</v>
      </c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14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13"/>
      <c r="B374" s="32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14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13"/>
      <c r="B375" s="1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88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13"/>
      <c r="B376" s="32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14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13"/>
      <c r="B377" s="32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14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13"/>
      <c r="B378" s="1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14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13"/>
      <c r="B379" s="281" t="str">
        <f>B370&amp;" lag - Trippel Serie"</f>
        <v>2 lag - Trippel Serie</v>
      </c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14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13"/>
      <c r="B380" s="282" t="str">
        <f>(B370-1)*3&amp;" Kamper"</f>
        <v>3 Kamper</v>
      </c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14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14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13"/>
      <c r="B382" s="2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14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14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14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14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14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14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14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14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14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14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11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11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11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11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11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11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11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11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11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11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11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11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11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11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11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11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11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11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11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11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11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11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11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11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11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11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11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11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11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11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11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11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11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11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11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11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11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11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11"/>
      <c r="R430" s="13"/>
      <c r="S430" s="13"/>
      <c r="T430" s="13"/>
      <c r="U430" s="13"/>
      <c r="V430" s="13"/>
      <c r="W430" s="13"/>
      <c r="X430" s="13"/>
      <c r="Y430" s="13"/>
      <c r="Z430" s="13"/>
    </row>
  </sheetData>
  <sortState xmlns:xlrd2="http://schemas.microsoft.com/office/spreadsheetml/2017/richdata2" ref="J88:J111">
    <sortCondition ref="J87:J111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7" manualBreakCount="7">
    <brk id="81" max="16383" man="1"/>
    <brk id="114" max="16383" man="1"/>
    <brk id="152" max="16383" man="1"/>
    <brk id="204" max="16383" man="1"/>
    <brk id="235" max="16383" man="1"/>
    <brk id="290" max="16383" man="1"/>
    <brk id="338" max="16383" man="1"/>
  </rowBreaks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9" ma:contentTypeDescription="Opprett et nytt dokument." ma:contentTypeScope="" ma:versionID="8ab41cc8771205f99b4d8739f71c0588">
  <xsd:schema xmlns:xsd="http://www.w3.org/2001/XMLSchema" xmlns:xs="http://www.w3.org/2001/XMLSchema" xmlns:p="http://schemas.microsoft.com/office/2006/metadata/properties" xmlns:ns2="bcae501f-39b9-4ba6-8240-41d280134e31" xmlns:ns3="c78afa1b-15c1-4fee-8666-b795360a0935" targetNamespace="http://schemas.microsoft.com/office/2006/metadata/properties" ma:root="true" ma:fieldsID="66c42c47fcb34c70d3d050caa1dae47a" ns2:_="" ns3:_="">
    <xsd:import namespace="bcae501f-39b9-4ba6-8240-41d280134e31"/>
    <xsd:import namespace="c78afa1b-15c1-4fee-8666-b795360a0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60D4BD-3C55-48CA-8748-1A4141B3B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7EDFFC-01E5-4EF9-B3AF-036B1D2E572E}">
  <ds:schemaRefs>
    <ds:schemaRef ds:uri="bcae501f-39b9-4ba6-8240-41d280134e31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78afa1b-15c1-4fee-8666-b795360a09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Senior Menn</vt:lpstr>
      <vt:lpstr>Senior Kvinner</vt:lpstr>
      <vt:lpstr>Gutter</vt:lpstr>
      <vt:lpstr>Jenter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Ullestad, Christine</cp:lastModifiedBy>
  <cp:revision/>
  <cp:lastPrinted>2021-05-10T11:18:03Z</cp:lastPrinted>
  <dcterms:created xsi:type="dcterms:W3CDTF">2016-05-07T08:28:12Z</dcterms:created>
  <dcterms:modified xsi:type="dcterms:W3CDTF">2021-05-10T13:55:26Z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</Properties>
</file>