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christine_ullestad_handball_no/Documents/Dokumenter/01 - Kampservice/09 - Sesongplanlegging/01 - Sesongplanlegging 2021 2022/"/>
    </mc:Choice>
  </mc:AlternateContent>
  <xr:revisionPtr revIDLastSave="0" documentId="8_{10165A18-E052-440E-A3B2-96818528F739}" xr6:coauthVersionLast="45" xr6:coauthVersionMax="45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HU" sheetId="6" state="hidden" r:id="rId1"/>
    <sheet name="Gutter" sheetId="3" r:id="rId2"/>
    <sheet name="Jenter" sheetId="2" r:id="rId3"/>
    <sheet name="Senior Menn" sheetId="5" r:id="rId4"/>
    <sheet name="Senior Kvinner" sheetId="4" r:id="rId5"/>
  </sheets>
  <definedNames>
    <definedName name="_xlnm._FilterDatabase" localSheetId="2" hidden="1">Jenter!$L$215:$L$221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6" i="2" l="1"/>
  <c r="C239" i="3"/>
  <c r="E111" i="3"/>
  <c r="A207" i="3"/>
  <c r="A162" i="3"/>
  <c r="F317" i="2"/>
  <c r="J199" i="2"/>
  <c r="J209" i="2" s="1"/>
  <c r="H199" i="2"/>
  <c r="H208" i="2" s="1"/>
  <c r="B199" i="2"/>
  <c r="F3" i="2"/>
  <c r="J3" i="2"/>
  <c r="J208" i="2" l="1"/>
  <c r="H209" i="2"/>
  <c r="D313" i="2"/>
  <c r="B313" i="2"/>
  <c r="D292" i="2"/>
  <c r="B292" i="2"/>
  <c r="C207" i="3" l="1"/>
  <c r="C221" i="3" s="1"/>
  <c r="J169" i="2" l="1"/>
  <c r="D56" i="4"/>
  <c r="B41" i="4"/>
  <c r="B120" i="2"/>
  <c r="F78" i="3"/>
  <c r="E3" i="3"/>
  <c r="H32" i="2" l="1"/>
  <c r="F32" i="2"/>
  <c r="B32" i="2"/>
  <c r="D32" i="2"/>
  <c r="C78" i="3"/>
  <c r="B335" i="2" l="1"/>
  <c r="B334" i="2"/>
  <c r="D275" i="2" l="1"/>
  <c r="A111" i="3"/>
  <c r="F41" i="3"/>
  <c r="A3" i="3"/>
  <c r="C184" i="3"/>
  <c r="C41" i="3"/>
  <c r="D312" i="2"/>
  <c r="B312" i="2"/>
  <c r="F299" i="2"/>
  <c r="H158" i="2"/>
  <c r="D156" i="2" s="1"/>
  <c r="F309" i="2" l="1"/>
  <c r="F308" i="2"/>
  <c r="H168" i="2"/>
  <c r="C220" i="3"/>
  <c r="D199" i="2"/>
  <c r="J32" i="2" l="1"/>
  <c r="H86" i="2"/>
  <c r="F249" i="2"/>
  <c r="F250" i="2"/>
  <c r="A157" i="3"/>
  <c r="A156" i="3"/>
  <c r="C226" i="3" l="1"/>
  <c r="C238" i="3" l="1"/>
  <c r="F4" i="5"/>
  <c r="D41" i="4" l="1"/>
  <c r="C111" i="3"/>
  <c r="E138" i="3"/>
  <c r="D120" i="2"/>
  <c r="F120" i="2"/>
  <c r="E153" i="3" l="1"/>
  <c r="C136" i="3"/>
  <c r="D210" i="2" l="1"/>
  <c r="F199" i="2"/>
  <c r="F210" i="2" s="1"/>
  <c r="F211" i="2" l="1"/>
  <c r="D211" i="2"/>
  <c r="B210" i="2"/>
  <c r="B211" i="2"/>
  <c r="B237" i="2"/>
  <c r="D237" i="2"/>
  <c r="D252" i="2" s="1"/>
  <c r="D291" i="2"/>
  <c r="B291" i="2"/>
  <c r="B252" i="2" l="1"/>
  <c r="B251" i="2"/>
  <c r="D251" i="2"/>
  <c r="H3" i="2" l="1"/>
  <c r="H26" i="2" s="1"/>
  <c r="D3" i="2"/>
  <c r="D26" i="2" s="1"/>
  <c r="B3" i="2"/>
  <c r="H120" i="2"/>
  <c r="A41" i="3"/>
  <c r="D118" i="2" l="1"/>
  <c r="F26" i="2"/>
  <c r="D1" i="2"/>
  <c r="B26" i="2"/>
  <c r="A71" i="3"/>
  <c r="A35" i="3"/>
  <c r="D1" i="3"/>
  <c r="E162" i="3" l="1"/>
  <c r="E178" i="3" l="1"/>
  <c r="E177" i="3"/>
  <c r="C162" i="3"/>
  <c r="C173" i="3" s="1"/>
  <c r="C108" i="3"/>
  <c r="J142" i="2" l="1"/>
  <c r="F214" i="2"/>
  <c r="B4" i="5"/>
  <c r="B23" i="4"/>
  <c r="D55" i="4" l="1"/>
  <c r="D4" i="5"/>
  <c r="D19" i="5" s="1"/>
  <c r="B19" i="5"/>
  <c r="D23" i="4"/>
  <c r="D38" i="4" s="1"/>
  <c r="B38" i="4"/>
  <c r="F4" i="4"/>
  <c r="F20" i="4" s="1"/>
  <c r="D4" i="4"/>
  <c r="D20" i="4" s="1"/>
  <c r="B4" i="4"/>
  <c r="B19" i="4" s="1"/>
  <c r="A78" i="3"/>
  <c r="D255" i="2"/>
  <c r="D272" i="2" s="1"/>
  <c r="B255" i="2"/>
  <c r="C204" i="3"/>
  <c r="J115" i="2"/>
  <c r="F86" i="2"/>
  <c r="F109" i="2" s="1"/>
  <c r="D86" i="2"/>
  <c r="D109" i="2" s="1"/>
  <c r="B86" i="2"/>
  <c r="B58" i="2"/>
  <c r="B77" i="2" s="1"/>
  <c r="B346" i="2"/>
  <c r="B355" i="2" s="1"/>
  <c r="A226" i="3"/>
  <c r="E224" i="3" s="1"/>
  <c r="F255" i="2"/>
  <c r="F272" i="2" s="1"/>
  <c r="B214" i="2"/>
  <c r="D214" i="2"/>
  <c r="D230" i="2" s="1"/>
  <c r="F230" i="2"/>
  <c r="D4" i="6"/>
  <c r="D14" i="6"/>
  <c r="B4" i="6"/>
  <c r="B14" i="6"/>
  <c r="B231" i="2" l="1"/>
  <c r="D196" i="2"/>
  <c r="B272" i="2"/>
  <c r="D235" i="2"/>
  <c r="B109" i="2"/>
  <c r="D84" i="2"/>
  <c r="A238" i="3"/>
  <c r="A239" i="3"/>
  <c r="A104" i="3"/>
  <c r="A220" i="3"/>
  <c r="F333" i="2"/>
  <c r="F332" i="2"/>
  <c r="D333" i="2"/>
  <c r="D332" i="2"/>
  <c r="A200" i="3"/>
  <c r="D231" i="2"/>
  <c r="F19" i="4"/>
  <c r="D19" i="4"/>
  <c r="O224" i="3"/>
  <c r="B230" i="2"/>
  <c r="B356" i="2"/>
  <c r="A201" i="3"/>
  <c r="F231" i="2"/>
  <c r="A221" i="3"/>
  <c r="D20" i="5"/>
  <c r="B271" i="2"/>
  <c r="D271" i="2"/>
  <c r="F271" i="2"/>
  <c r="B37" i="4"/>
  <c r="D37" i="4"/>
  <c r="B20" i="4"/>
  <c r="B20" i="5"/>
  <c r="B55" i="4"/>
  <c r="D2" i="4"/>
  <c r="C200" i="3" l="1"/>
  <c r="C201" i="3"/>
  <c r="J26" i="2"/>
  <c r="H111" i="2"/>
  <c r="F292" i="2" l="1"/>
  <c r="F291" i="2"/>
  <c r="D2" i="5"/>
  <c r="F19" i="5"/>
  <c r="F20" i="5"/>
  <c r="C60" i="3"/>
  <c r="C39" i="3" l="1"/>
  <c r="C76" i="3"/>
  <c r="C97" i="3"/>
  <c r="D52" i="2" l="1"/>
  <c r="B52" i="2"/>
  <c r="F52" i="2"/>
  <c r="H52" i="2"/>
  <c r="D30" i="2"/>
  <c r="A173" i="3"/>
  <c r="A172" i="3"/>
  <c r="C160" i="3"/>
</calcChain>
</file>

<file path=xl/sharedStrings.xml><?xml version="1.0" encoding="utf-8"?>
<sst xmlns="http://schemas.openxmlformats.org/spreadsheetml/2006/main" count="1340" uniqueCount="466">
  <si>
    <t>Gullserien (HU)</t>
  </si>
  <si>
    <t>Gullerien 01</t>
  </si>
  <si>
    <t>Gullerien 02</t>
  </si>
  <si>
    <t>Rundespill</t>
  </si>
  <si>
    <t>Ulik kampavvikling fra runde til runde</t>
  </si>
  <si>
    <t>Menn Senior</t>
  </si>
  <si>
    <t>lag i klassen</t>
  </si>
  <si>
    <t>3 divisjon</t>
  </si>
  <si>
    <t>4.divisjon</t>
  </si>
  <si>
    <t>5.divisjon</t>
  </si>
  <si>
    <t>BSI</t>
  </si>
  <si>
    <t>Kjøkkelvik</t>
  </si>
  <si>
    <t>Førde</t>
  </si>
  <si>
    <t>Florø</t>
  </si>
  <si>
    <t>Juristforeningen IL</t>
  </si>
  <si>
    <t>Raballder Bergen</t>
  </si>
  <si>
    <t>Eid</t>
  </si>
  <si>
    <t>Åsane 2</t>
  </si>
  <si>
    <t>Bjørnar 3</t>
  </si>
  <si>
    <t>Stord 2</t>
  </si>
  <si>
    <t>Fyllingen 2</t>
  </si>
  <si>
    <t xml:space="preserve">Fana </t>
  </si>
  <si>
    <t>NHHI</t>
  </si>
  <si>
    <t>Gneist 2</t>
  </si>
  <si>
    <t>Bergen</t>
  </si>
  <si>
    <t>Gloppen</t>
  </si>
  <si>
    <t>Viking TIF 3</t>
  </si>
  <si>
    <t>Årstad 2</t>
  </si>
  <si>
    <t>Bjørnar</t>
  </si>
  <si>
    <t>Sotra 3</t>
  </si>
  <si>
    <t>Årdalstangen</t>
  </si>
  <si>
    <t>Årstad</t>
  </si>
  <si>
    <t>Norrøna</t>
  </si>
  <si>
    <t>Skjergard</t>
  </si>
  <si>
    <t>BI</t>
  </si>
  <si>
    <t>Nore Neset</t>
  </si>
  <si>
    <t xml:space="preserve">Åsane </t>
  </si>
  <si>
    <t>Sogndal</t>
  </si>
  <si>
    <t>Lyngbø</t>
  </si>
  <si>
    <t>Sotra 2</t>
  </si>
  <si>
    <t>Askøy</t>
  </si>
  <si>
    <t>Kvinner Senior</t>
  </si>
  <si>
    <t>4.divisjon avd. 1</t>
  </si>
  <si>
    <t>4.divisjon avd. 2</t>
  </si>
  <si>
    <t>Bjarg</t>
  </si>
  <si>
    <t>Florø 2</t>
  </si>
  <si>
    <t>Kalandseid</t>
  </si>
  <si>
    <t>Høyang</t>
  </si>
  <si>
    <t>Dale</t>
  </si>
  <si>
    <t>Flaktveit</t>
  </si>
  <si>
    <t>Vik</t>
  </si>
  <si>
    <t>Fyllingen 3</t>
  </si>
  <si>
    <t>Syril</t>
  </si>
  <si>
    <t>Os</t>
  </si>
  <si>
    <t>Stord</t>
  </si>
  <si>
    <t>BSI 2</t>
  </si>
  <si>
    <t>Jotun</t>
  </si>
  <si>
    <t xml:space="preserve">Bergen </t>
  </si>
  <si>
    <t>Løv Ham</t>
  </si>
  <si>
    <t>Førde 2</t>
  </si>
  <si>
    <t>Tertnes</t>
  </si>
  <si>
    <t>Voss</t>
  </si>
  <si>
    <t>Sotra</t>
  </si>
  <si>
    <t>Stryn</t>
  </si>
  <si>
    <t>Lindås</t>
  </si>
  <si>
    <t>Fana 2</t>
  </si>
  <si>
    <t>Bønes</t>
  </si>
  <si>
    <t>5.divisjon avd 1</t>
  </si>
  <si>
    <t>5.divisjon avd 2</t>
  </si>
  <si>
    <t>Juristforeningen</t>
  </si>
  <si>
    <t>Kjøkkelvik 2</t>
  </si>
  <si>
    <t>Fyllingen 4</t>
  </si>
  <si>
    <t>Sandviken</t>
  </si>
  <si>
    <t>Viking TIF 2</t>
  </si>
  <si>
    <t>Tysnes</t>
  </si>
  <si>
    <t>Sædalen</t>
  </si>
  <si>
    <t>Askøy 2</t>
  </si>
  <si>
    <t>NHHI 2</t>
  </si>
  <si>
    <t>Bergen 2</t>
  </si>
  <si>
    <t>BSI 3</t>
  </si>
  <si>
    <t>Bønes 2</t>
  </si>
  <si>
    <t>Fana 3</t>
  </si>
  <si>
    <t>Sund handballklubb</t>
  </si>
  <si>
    <t>Kvinnherad</t>
  </si>
  <si>
    <t>6.divisjon avd 1</t>
  </si>
  <si>
    <t>6.divisjon avd 2</t>
  </si>
  <si>
    <t>Kjøkkelvik 3</t>
  </si>
  <si>
    <t>Askøy 3</t>
  </si>
  <si>
    <t>Årstad 3</t>
  </si>
  <si>
    <t>Salhus</t>
  </si>
  <si>
    <t>Nordre Holsnøy</t>
  </si>
  <si>
    <t>Lindås 2</t>
  </si>
  <si>
    <t>Nore Neset 2</t>
  </si>
  <si>
    <t>Osterøy</t>
  </si>
  <si>
    <t>Knarvik</t>
  </si>
  <si>
    <t>Bjarg 2</t>
  </si>
  <si>
    <t>Årstad 4 (Rullestol)</t>
  </si>
  <si>
    <t>Åsane 3</t>
  </si>
  <si>
    <t>Bjørnar 2</t>
  </si>
  <si>
    <t>Åsane 4</t>
  </si>
  <si>
    <t xml:space="preserve">16 kamper </t>
  </si>
  <si>
    <t>Gutter 9 år</t>
  </si>
  <si>
    <t>lag totalt i klassen</t>
  </si>
  <si>
    <t>Gutter 9 ØVD A01 H</t>
  </si>
  <si>
    <t>Gutter 9 A02 SF</t>
  </si>
  <si>
    <t>Stord 1</t>
  </si>
  <si>
    <t>Sandane</t>
  </si>
  <si>
    <t>Bremanger</t>
  </si>
  <si>
    <t>Stord 3</t>
  </si>
  <si>
    <t>Eid 2</t>
  </si>
  <si>
    <t>Stryn 2</t>
  </si>
  <si>
    <t>Bjarg 3</t>
  </si>
  <si>
    <t>Breimsbygda</t>
  </si>
  <si>
    <t xml:space="preserve">Søreide </t>
  </si>
  <si>
    <t>Florø 1</t>
  </si>
  <si>
    <t>Søreide 2</t>
  </si>
  <si>
    <t>Gaular</t>
  </si>
  <si>
    <t>Sædalen 1</t>
  </si>
  <si>
    <t>Sædalen 2</t>
  </si>
  <si>
    <t>Askvoll/Holmedal</t>
  </si>
  <si>
    <t>Mathopen Roblox</t>
  </si>
  <si>
    <t>Bønes 3</t>
  </si>
  <si>
    <t>Sogndal 1</t>
  </si>
  <si>
    <t>Sotra 1</t>
  </si>
  <si>
    <t>Bjørn</t>
  </si>
  <si>
    <t xml:space="preserve">Sotra 2 </t>
  </si>
  <si>
    <t>Vik 1</t>
  </si>
  <si>
    <t xml:space="preserve">Bjørnar 1 </t>
  </si>
  <si>
    <t>17 lag - aktivitetsserie</t>
  </si>
  <si>
    <t>Bjørnar 4</t>
  </si>
  <si>
    <t>Viking, TIF</t>
  </si>
  <si>
    <t>Årstad 1</t>
  </si>
  <si>
    <t>Fyllingen Karabatic</t>
  </si>
  <si>
    <t>Gutter 10 år</t>
  </si>
  <si>
    <t>Gutter 10 A01 H</t>
  </si>
  <si>
    <t>Gutter 10 B01 H</t>
  </si>
  <si>
    <t>Gutter 10 A02 SF</t>
  </si>
  <si>
    <t>Søre Neset Idrettslag</t>
  </si>
  <si>
    <t xml:space="preserve">Vikane </t>
  </si>
  <si>
    <t>Sædalen 3</t>
  </si>
  <si>
    <t>Gneist</t>
  </si>
  <si>
    <t>Stryn 3</t>
  </si>
  <si>
    <t>Gneist 3</t>
  </si>
  <si>
    <t>Florø 3</t>
  </si>
  <si>
    <t>Florø 4</t>
  </si>
  <si>
    <t>Fana</t>
  </si>
  <si>
    <t>Mathopen Magic</t>
  </si>
  <si>
    <t>Gaular 2</t>
  </si>
  <si>
    <t xml:space="preserve">Eikefjord </t>
  </si>
  <si>
    <t>Tertnes 3</t>
  </si>
  <si>
    <t>Åsane</t>
  </si>
  <si>
    <t>Jølster</t>
  </si>
  <si>
    <t>Samnanger IL  (C)</t>
  </si>
  <si>
    <t>Knarvik 2</t>
  </si>
  <si>
    <t>Dale IL, Vaksdal (C)</t>
  </si>
  <si>
    <t>Sogndal 2</t>
  </si>
  <si>
    <t xml:space="preserve">Årstad </t>
  </si>
  <si>
    <t>Fyllingen</t>
  </si>
  <si>
    <t>14 kamper</t>
  </si>
  <si>
    <t>18 lag - aktivitetsserie</t>
  </si>
  <si>
    <t>16 kamper</t>
  </si>
  <si>
    <t>Lyngbø 2</t>
  </si>
  <si>
    <t>Tertnes 2</t>
  </si>
  <si>
    <t>Gutter 11 år</t>
  </si>
  <si>
    <t>Gutter 11 A01 H</t>
  </si>
  <si>
    <t>Gutter 11 B01 H</t>
  </si>
  <si>
    <t>Gutter 11 A02 SF</t>
  </si>
  <si>
    <t>Os 2</t>
  </si>
  <si>
    <t>Sandane 2</t>
  </si>
  <si>
    <t>Solid</t>
  </si>
  <si>
    <t xml:space="preserve">Gaular </t>
  </si>
  <si>
    <t>Nore Neset 3</t>
  </si>
  <si>
    <t xml:space="preserve">Jotun </t>
  </si>
  <si>
    <t>Mathopen svart</t>
  </si>
  <si>
    <t>Eidsvåg/Tertnes 1</t>
  </si>
  <si>
    <t>Askøy 3 (C)</t>
  </si>
  <si>
    <t>Kvam</t>
  </si>
  <si>
    <t>Tertnes/Eidsvåg 2</t>
  </si>
  <si>
    <t>Hyen Idrettslag</t>
  </si>
  <si>
    <t xml:space="preserve">Bremanger </t>
  </si>
  <si>
    <t>Lyngbø SK 2</t>
  </si>
  <si>
    <t>19 lag- aktivitetsserie</t>
  </si>
  <si>
    <t>Bjarg  3</t>
  </si>
  <si>
    <t>16 kampar</t>
  </si>
  <si>
    <t>Gutter 12 år</t>
  </si>
  <si>
    <t>Gutter 12  A01 H</t>
  </si>
  <si>
    <t>Gutter 12  B01 H</t>
  </si>
  <si>
    <t>Gutter 12  A02 SF</t>
  </si>
  <si>
    <t>Bjarg  2</t>
  </si>
  <si>
    <t>Mathopen</t>
  </si>
  <si>
    <t xml:space="preserve">Sandviken </t>
  </si>
  <si>
    <t>Fj./Vereide</t>
  </si>
  <si>
    <t>Nordnes</t>
  </si>
  <si>
    <t>12 lag</t>
  </si>
  <si>
    <t xml:space="preserve">Sædalen </t>
  </si>
  <si>
    <t>16 Kamper</t>
  </si>
  <si>
    <t>10 lag</t>
  </si>
  <si>
    <t>18 lag</t>
  </si>
  <si>
    <t>Gutter 13 år</t>
  </si>
  <si>
    <t>Alternativt 2 sone 4-8</t>
  </si>
  <si>
    <t>G13 A01 H</t>
  </si>
  <si>
    <t>G13 B1 H</t>
  </si>
  <si>
    <t>G13 A02 SF</t>
  </si>
  <si>
    <t>Mathopen ('C)</t>
  </si>
  <si>
    <t>Vikane IL</t>
  </si>
  <si>
    <t>Fj./Vereide 1</t>
  </si>
  <si>
    <t xml:space="preserve">Gneist </t>
  </si>
  <si>
    <t xml:space="preserve">Sogndal </t>
  </si>
  <si>
    <t>Kringlebotn 2</t>
  </si>
  <si>
    <t>10 lag - Dobbel serie</t>
  </si>
  <si>
    <t>18 kamper</t>
  </si>
  <si>
    <t>8 lag - Dobbel serie</t>
  </si>
  <si>
    <t>Gutter 14 år</t>
  </si>
  <si>
    <t>Gutter 14 A01 H</t>
  </si>
  <si>
    <t>G14 B1 H</t>
  </si>
  <si>
    <t>G14 A02 SF</t>
  </si>
  <si>
    <t>Kringlebotn</t>
  </si>
  <si>
    <t xml:space="preserve">Os </t>
  </si>
  <si>
    <t>6 lag - Trippel serie</t>
  </si>
  <si>
    <t>Viking TIF</t>
  </si>
  <si>
    <t xml:space="preserve">Gutter 15 år </t>
  </si>
  <si>
    <t>Alternativ 1</t>
  </si>
  <si>
    <t>Alternativ 2</t>
  </si>
  <si>
    <t>Gutter 15 A01 H</t>
  </si>
  <si>
    <t>Gutter 15 B01 H</t>
  </si>
  <si>
    <t>Se Gutter 16 SF</t>
  </si>
  <si>
    <t xml:space="preserve">Knarvik </t>
  </si>
  <si>
    <t>Kringlebotn IL</t>
  </si>
  <si>
    <t>Mathopen 2</t>
  </si>
  <si>
    <t>Gutter 16 år</t>
  </si>
  <si>
    <t>Gutter 16 A01 H</t>
  </si>
  <si>
    <t>Gutter 16 B01</t>
  </si>
  <si>
    <t xml:space="preserve">Florø (15) </t>
  </si>
  <si>
    <t xml:space="preserve">Førde (15) </t>
  </si>
  <si>
    <t xml:space="preserve">Jotun (15) </t>
  </si>
  <si>
    <t xml:space="preserve">Stryn (15) </t>
  </si>
  <si>
    <t xml:space="preserve">Vikane IL (15) </t>
  </si>
  <si>
    <t>Gutter 17-20 år</t>
  </si>
  <si>
    <t xml:space="preserve">Juniorserien G 17-20 år A01 </t>
  </si>
  <si>
    <t xml:space="preserve">Juniorserien G 17-20 år B01 </t>
  </si>
  <si>
    <t>Fana IL</t>
  </si>
  <si>
    <t>Jenter 9 år ØVD</t>
  </si>
  <si>
    <t>Jenter 9 år ØVD A01 H</t>
  </si>
  <si>
    <t>Jenter 9 år ØVD A02 H</t>
  </si>
  <si>
    <t>Jenter 9 år ØVD A03 H</t>
  </si>
  <si>
    <t>Jenter 9 år ØVD A04H</t>
  </si>
  <si>
    <t>Jenter 9 år  ØVD A05 SF</t>
  </si>
  <si>
    <t xml:space="preserve">Bjarg </t>
  </si>
  <si>
    <t>Bremanger IL</t>
  </si>
  <si>
    <t>Nore Neset 1</t>
  </si>
  <si>
    <t>Bønes 1</t>
  </si>
  <si>
    <t>Fyllingen 1</t>
  </si>
  <si>
    <t>Os 1</t>
  </si>
  <si>
    <t>Nordre Holsnøy 2</t>
  </si>
  <si>
    <t>Kjøkkelvik Rosa</t>
  </si>
  <si>
    <t>Nordre Holsnøy 3</t>
  </si>
  <si>
    <t>Os 3</t>
  </si>
  <si>
    <t>Søreide 3</t>
  </si>
  <si>
    <t>Flaktveit 2</t>
  </si>
  <si>
    <t>Søre Neset Idrettslag 2</t>
  </si>
  <si>
    <t>Sædalen Blå</t>
  </si>
  <si>
    <t>Bjørnar Blå 1</t>
  </si>
  <si>
    <t>Søreide</t>
  </si>
  <si>
    <t>Mathopen Diamanter</t>
  </si>
  <si>
    <t>Mathopen Krystaller</t>
  </si>
  <si>
    <t>Askøy 8 (1)</t>
  </si>
  <si>
    <t>Salhus 2</t>
  </si>
  <si>
    <t xml:space="preserve">Eikefjord IL </t>
  </si>
  <si>
    <t>Bjarg 5</t>
  </si>
  <si>
    <t>Mathopen Perler</t>
  </si>
  <si>
    <t>IL Skjergard 2</t>
  </si>
  <si>
    <t>Tertnes Blå 1</t>
  </si>
  <si>
    <t>Bjarg 6</t>
  </si>
  <si>
    <t>Nordre Fjell</t>
  </si>
  <si>
    <t>Tertnes Blå 2</t>
  </si>
  <si>
    <t>Dale 2</t>
  </si>
  <si>
    <t>Nordre Fjell 2</t>
  </si>
  <si>
    <t>Askøy 4</t>
  </si>
  <si>
    <t>Sund 1</t>
  </si>
  <si>
    <t>Øyglimt</t>
  </si>
  <si>
    <t>Sotra 4</t>
  </si>
  <si>
    <t>Jotun 2</t>
  </si>
  <si>
    <t>Sædalen Gul</t>
  </si>
  <si>
    <t>Sotra 5</t>
  </si>
  <si>
    <t>Sædalen Rød</t>
  </si>
  <si>
    <t>Sotra 6</t>
  </si>
  <si>
    <t>Bjørn 2</t>
  </si>
  <si>
    <t>Sotra 7</t>
  </si>
  <si>
    <t xml:space="preserve">Syril </t>
  </si>
  <si>
    <t>Bjarg 4</t>
  </si>
  <si>
    <t>IL Skjergard</t>
  </si>
  <si>
    <t xml:space="preserve">Høyang </t>
  </si>
  <si>
    <t>Jenter 10 år</t>
  </si>
  <si>
    <t>Jenter 10 A01 H</t>
  </si>
  <si>
    <t>Jenter 10 A02 H</t>
  </si>
  <si>
    <t>Jenter 10 A03 H</t>
  </si>
  <si>
    <t>Jenter 10 A04 H</t>
  </si>
  <si>
    <t>Jenter 10 A05 SF</t>
  </si>
  <si>
    <t>Bjarg 8</t>
  </si>
  <si>
    <t>Bjarg 9</t>
  </si>
  <si>
    <t>Bjarg 10</t>
  </si>
  <si>
    <t xml:space="preserve">Eid </t>
  </si>
  <si>
    <t>Bjarg 7</t>
  </si>
  <si>
    <t>Lyngbø 3</t>
  </si>
  <si>
    <t xml:space="preserve">Tertnes </t>
  </si>
  <si>
    <t>Lysekloster</t>
  </si>
  <si>
    <t>Gneist 4</t>
  </si>
  <si>
    <t>Gneist 5</t>
  </si>
  <si>
    <t>Viking 2</t>
  </si>
  <si>
    <t>Høyang 2</t>
  </si>
  <si>
    <t>Fana 4</t>
  </si>
  <si>
    <t>Løv Ham 2</t>
  </si>
  <si>
    <t>Eikanger 1</t>
  </si>
  <si>
    <t>Gneist 6</t>
  </si>
  <si>
    <t>Eikanger 2</t>
  </si>
  <si>
    <t>Gneist 7</t>
  </si>
  <si>
    <t>Bønes 4</t>
  </si>
  <si>
    <t xml:space="preserve">Bønes </t>
  </si>
  <si>
    <t xml:space="preserve">Årdalstangen </t>
  </si>
  <si>
    <t>23 lag - aktivitetsserie</t>
  </si>
  <si>
    <t>Jenter 10 B01 H</t>
  </si>
  <si>
    <t xml:space="preserve">Jenter 10 C01 H </t>
  </si>
  <si>
    <t>Askøy 5</t>
  </si>
  <si>
    <t>Sandviken 2</t>
  </si>
  <si>
    <t>Sandviken 3</t>
  </si>
  <si>
    <t>Mathopen Super</t>
  </si>
  <si>
    <t>Fitjar</t>
  </si>
  <si>
    <t>Jenter 11 år</t>
  </si>
  <si>
    <t>Jenter 11 A01 H</t>
  </si>
  <si>
    <t>Jenter 11 A02 H</t>
  </si>
  <si>
    <t>Jenter 11 A03 H</t>
  </si>
  <si>
    <t>Jenter 11 A04 SF</t>
  </si>
  <si>
    <t>Jenter 11 B01 H</t>
  </si>
  <si>
    <t>Flaktveit 3</t>
  </si>
  <si>
    <t xml:space="preserve">Kringlebotn </t>
  </si>
  <si>
    <t>Kringlebotn Svart</t>
  </si>
  <si>
    <t>Eidsvåg</t>
  </si>
  <si>
    <t>Eikanger</t>
  </si>
  <si>
    <t>Fyllingen  2</t>
  </si>
  <si>
    <t>Lindås Supergirls</t>
  </si>
  <si>
    <t>Mathopen Kul</t>
  </si>
  <si>
    <t>Stord 4</t>
  </si>
  <si>
    <t>Vadmyra</t>
  </si>
  <si>
    <t>Vadmyra 2 (C)</t>
  </si>
  <si>
    <t>Jenter 12 år</t>
  </si>
  <si>
    <t>Jenter 12 A01 H</t>
  </si>
  <si>
    <t>Jenter 12 B01 H</t>
  </si>
  <si>
    <t>Jenter 12 B02 H</t>
  </si>
  <si>
    <t>Jenter 12 B03 H</t>
  </si>
  <si>
    <t>Jenter 12 A02 SF</t>
  </si>
  <si>
    <t>Nore Neset 4</t>
  </si>
  <si>
    <t>Nore Neset 5</t>
  </si>
  <si>
    <t xml:space="preserve">Lyngbø </t>
  </si>
  <si>
    <t xml:space="preserve">Voss </t>
  </si>
  <si>
    <t>Manger</t>
  </si>
  <si>
    <t>Mathopen Supergirls</t>
  </si>
  <si>
    <t>Os (C)</t>
  </si>
  <si>
    <t>Os 2 (C)</t>
  </si>
  <si>
    <t>Løv-Ham</t>
  </si>
  <si>
    <t>Mathopen HappyGirls</t>
  </si>
  <si>
    <t xml:space="preserve">Samnanger </t>
  </si>
  <si>
    <t>14 lag</t>
  </si>
  <si>
    <t>16 kamper, spiller 8 runder</t>
  </si>
  <si>
    <t>Hyllestad Idrettslag</t>
  </si>
  <si>
    <t xml:space="preserve">Askøy </t>
  </si>
  <si>
    <t>28 lag</t>
  </si>
  <si>
    <t>16 kamper , spilles 8 runder</t>
  </si>
  <si>
    <t>Jenter 13 år</t>
  </si>
  <si>
    <t>J13 A1 H</t>
  </si>
  <si>
    <t>J13 A2 H</t>
  </si>
  <si>
    <t>J13 A3 H</t>
  </si>
  <si>
    <t>Jenter 13 A4 SF</t>
  </si>
  <si>
    <t>Jenter 13 B5 SF</t>
  </si>
  <si>
    <t xml:space="preserve">Eidsvåg </t>
  </si>
  <si>
    <t>Vikane</t>
  </si>
  <si>
    <t xml:space="preserve">Dale </t>
  </si>
  <si>
    <t xml:space="preserve">Viking </t>
  </si>
  <si>
    <t xml:space="preserve">Mathopen </t>
  </si>
  <si>
    <t>7 lag - Trippel Serie</t>
  </si>
  <si>
    <t>Åsane  2</t>
  </si>
  <si>
    <t>7 lag - Dobbel Serie</t>
  </si>
  <si>
    <t> </t>
  </si>
  <si>
    <t>9 lag - Dobbel Serie</t>
  </si>
  <si>
    <t>J13 B1 H</t>
  </si>
  <si>
    <t>J13 B2 H</t>
  </si>
  <si>
    <t>J13 B3 H</t>
  </si>
  <si>
    <t>J13 B4 H</t>
  </si>
  <si>
    <t>Askøy 8</t>
  </si>
  <si>
    <t xml:space="preserve">Salhus </t>
  </si>
  <si>
    <t>Askøy 6</t>
  </si>
  <si>
    <t>Askøy 7</t>
  </si>
  <si>
    <t>Eidsvåg IL 2</t>
  </si>
  <si>
    <t>Salhus (*C)</t>
  </si>
  <si>
    <t>Samnanger IL</t>
  </si>
  <si>
    <t xml:space="preserve">Tysnes </t>
  </si>
  <si>
    <t>Vadmyra 2</t>
  </si>
  <si>
    <t>10 lag - Enkel</t>
  </si>
  <si>
    <t>11 lag - Enkel Serie</t>
  </si>
  <si>
    <t>10 lag - Enkel Serie</t>
  </si>
  <si>
    <t>9 Kamper</t>
  </si>
  <si>
    <t>10 Kamper</t>
  </si>
  <si>
    <t>5 øverste i B1 og B2 til BB1</t>
  </si>
  <si>
    <t>5 øverste  i B3 og B4 til BB2</t>
  </si>
  <si>
    <t>5 nederste fra B1 og B2 til BB3</t>
  </si>
  <si>
    <t>5 nederste fra B13og B4 til BB4</t>
  </si>
  <si>
    <t>Nr. 1 og 2 fra BB1 og BB2 går til FM</t>
  </si>
  <si>
    <t>Jenter 14 år</t>
  </si>
  <si>
    <t>Alternativ 2 sone 4-8 A</t>
  </si>
  <si>
    <t>Jenter 14 A01 H</t>
  </si>
  <si>
    <t>Jenter 14 A02 H</t>
  </si>
  <si>
    <t>Jenter 14 A03 H</t>
  </si>
  <si>
    <t xml:space="preserve">Florø </t>
  </si>
  <si>
    <t>Alternativ 3 Sone 1-3</t>
  </si>
  <si>
    <t>Jenter 14 A05 SF</t>
  </si>
  <si>
    <t>Jenter 14 B01 H</t>
  </si>
  <si>
    <t>Jenter 14 B02 H</t>
  </si>
  <si>
    <t>Jenter 14 B03 H</t>
  </si>
  <si>
    <t>Odda</t>
  </si>
  <si>
    <t>Kvinnherad 2</t>
  </si>
  <si>
    <t>Nordnes 2</t>
  </si>
  <si>
    <t>Voss (*C)</t>
  </si>
  <si>
    <t>Odda ('C)</t>
  </si>
  <si>
    <t>Jenter 15 år</t>
  </si>
  <si>
    <t>Jenter 15 A01 H</t>
  </si>
  <si>
    <t>Jenter 15 A02 H</t>
  </si>
  <si>
    <t>Jenter 15 A03 SF</t>
  </si>
  <si>
    <t>Viking</t>
  </si>
  <si>
    <t>Aurland</t>
  </si>
  <si>
    <t>Jenter 15 B01 H</t>
  </si>
  <si>
    <t>Jenter 15 B02 H</t>
  </si>
  <si>
    <t>Jenter 15 C01 H</t>
  </si>
  <si>
    <t xml:space="preserve">Lindås </t>
  </si>
  <si>
    <t xml:space="preserve">Kvinnherad </t>
  </si>
  <si>
    <t>Nordre Fjell 3</t>
  </si>
  <si>
    <t xml:space="preserve">Jenter 16 år </t>
  </si>
  <si>
    <t xml:space="preserve">Alternativ 1: </t>
  </si>
  <si>
    <t>Alternativ 1:</t>
  </si>
  <si>
    <t>Jenter 16 A01 H</t>
  </si>
  <si>
    <t>Jenter 16 A02 H</t>
  </si>
  <si>
    <t xml:space="preserve"> Jenter 16 A03 SF</t>
  </si>
  <si>
    <t xml:space="preserve">Flaktveit </t>
  </si>
  <si>
    <t xml:space="preserve">NB! Viktig at klubb og lag vurderer kampantall i J16 års klassen. Flere lag er også påmeldt i andre kamptilbud. </t>
  </si>
  <si>
    <t xml:space="preserve"> </t>
  </si>
  <si>
    <t> Jenter 16 B01 H</t>
  </si>
  <si>
    <t> Jenter 16 B02 H</t>
  </si>
  <si>
    <t>Jenter 16 C01 H</t>
  </si>
  <si>
    <t xml:space="preserve">Stord 2 </t>
  </si>
  <si>
    <t>Bremnes (J15)</t>
  </si>
  <si>
    <t>Nordre Holsnøy  2 (J15)</t>
  </si>
  <si>
    <t>Dale/Vaksdal (J15)</t>
  </si>
  <si>
    <t>Osterøy (J15)</t>
  </si>
  <si>
    <t>Jenter 17 -20 år</t>
  </si>
  <si>
    <t>Jenter Junior 17-20 år A01</t>
  </si>
  <si>
    <t>Jenter Junior 17-20 år - B01</t>
  </si>
  <si>
    <t>Jenter Junior  17-20 B02</t>
  </si>
  <si>
    <t>Osterøy/Bjørnar</t>
  </si>
  <si>
    <t>Årstad IL 2</t>
  </si>
  <si>
    <t>8 av 12 lag er påmeldt i Lerøy</t>
  </si>
  <si>
    <t xml:space="preserve">Jenter 33 år </t>
  </si>
  <si>
    <t>J33 - Superligaen</t>
  </si>
  <si>
    <t xml:space="preserve">Kjøkkelvik </t>
  </si>
  <si>
    <t>Jenter 14 A04 SF</t>
  </si>
  <si>
    <t>se J16 C</t>
  </si>
  <si>
    <t>Dale i Sunnfjord</t>
  </si>
  <si>
    <t>8 lag - aktivitetsserie</t>
  </si>
  <si>
    <t xml:space="preserve">14 kamper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</si>
</sst>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rgb="FF000000"/>
      <name val="Verdana"/>
      <family val="2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sz val="11"/>
      <color rgb="FF7030A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color rgb="FFFF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color rgb="FF000000"/>
      <name val="Calibri"/>
    </font>
    <font>
      <b/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</font>
    <font>
      <b/>
      <sz val="12"/>
      <color rgb="FFFF0000"/>
      <name val="Calibri"/>
      <family val="2"/>
      <scheme val="minor"/>
    </font>
    <font>
      <sz val="11"/>
      <color rgb="FFFF0000"/>
      <name val="Calibri"/>
    </font>
    <font>
      <sz val="11"/>
      <name val="Calibri"/>
    </font>
    <font>
      <i/>
      <sz val="11"/>
      <color rgb="FF000000"/>
      <name val="Calibri"/>
    </font>
    <font>
      <b/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rgb="FF4472C4"/>
      <name val="Calibri"/>
      <family val="2"/>
      <scheme val="minor"/>
    </font>
    <font>
      <sz val="11"/>
      <color rgb="FF00B0F0"/>
      <name val="Calibri"/>
      <family val="2"/>
    </font>
    <font>
      <b/>
      <sz val="11"/>
      <color rgb="FFFFFFFF"/>
      <name val="Calibri"/>
      <family val="2"/>
      <charset val="1"/>
    </font>
    <font>
      <strike/>
      <sz val="11"/>
      <color rgb="FF4472C4"/>
      <name val="Calibri"/>
      <family val="2"/>
    </font>
    <font>
      <strike/>
      <sz val="11"/>
      <color rgb="FF4472C4"/>
      <name val="Calibri"/>
    </font>
    <font>
      <sz val="11"/>
      <color theme="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0000"/>
      </patternFill>
    </fill>
    <fill>
      <patternFill patternType="solid">
        <fgColor theme="3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2" fillId="0" borderId="0" applyBorder="0"/>
    <xf numFmtId="0" fontId="2" fillId="3" borderId="6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11" fillId="0" borderId="0"/>
  </cellStyleXfs>
  <cellXfs count="242">
    <xf numFmtId="0" fontId="0" fillId="0" borderId="0" xfId="0"/>
    <xf numFmtId="0" fontId="0" fillId="0" borderId="1" xfId="0" applyBorder="1"/>
    <xf numFmtId="0" fontId="4" fillId="0" borderId="0" xfId="0" applyFont="1"/>
    <xf numFmtId="0" fontId="0" fillId="4" borderId="0" xfId="0" applyFill="1"/>
    <xf numFmtId="0" fontId="5" fillId="4" borderId="0" xfId="0" applyFont="1" applyFill="1"/>
    <xf numFmtId="0" fontId="0" fillId="0" borderId="0" xfId="0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7" fillId="0" borderId="1" xfId="1" applyFont="1" applyBorder="1"/>
    <xf numFmtId="0" fontId="3" fillId="0" borderId="1" xfId="0" applyFont="1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1" xfId="1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" xfId="0" applyFont="1" applyBorder="1"/>
    <xf numFmtId="0" fontId="16" fillId="0" borderId="1" xfId="0" applyFont="1" applyBorder="1"/>
    <xf numFmtId="0" fontId="4" fillId="5" borderId="1" xfId="0" applyFont="1" applyFill="1" applyBorder="1"/>
    <xf numFmtId="0" fontId="19" fillId="0" borderId="0" xfId="0" applyFont="1"/>
    <xf numFmtId="0" fontId="20" fillId="0" borderId="0" xfId="1" applyFont="1"/>
    <xf numFmtId="0" fontId="20" fillId="0" borderId="0" xfId="1" applyFont="1" applyBorder="1"/>
    <xf numFmtId="0" fontId="21" fillId="0" borderId="0" xfId="0" applyFont="1"/>
    <xf numFmtId="0" fontId="1" fillId="0" borderId="0" xfId="0" applyFont="1"/>
    <xf numFmtId="0" fontId="2" fillId="0" borderId="0" xfId="0" applyFont="1"/>
    <xf numFmtId="0" fontId="24" fillId="0" borderId="1" xfId="0" applyFont="1" applyBorder="1"/>
    <xf numFmtId="0" fontId="2" fillId="0" borderId="1" xfId="1" applyBorder="1"/>
    <xf numFmtId="0" fontId="11" fillId="0" borderId="0" xfId="0" applyFont="1" applyAlignment="1">
      <alignment horizontal="center"/>
    </xf>
    <xf numFmtId="0" fontId="11" fillId="0" borderId="1" xfId="0" applyFont="1" applyBorder="1"/>
    <xf numFmtId="0" fontId="0" fillId="7" borderId="1" xfId="0" applyFill="1" applyBorder="1"/>
    <xf numFmtId="0" fontId="0" fillId="0" borderId="1" xfId="0" applyBorder="1" applyAlignment="1">
      <alignment vertical="center" wrapText="1"/>
    </xf>
    <xf numFmtId="0" fontId="29" fillId="0" borderId="0" xfId="0" applyFont="1"/>
    <xf numFmtId="0" fontId="7" fillId="0" borderId="0" xfId="1" applyFont="1"/>
    <xf numFmtId="0" fontId="1" fillId="0" borderId="0" xfId="0" applyFont="1" applyAlignment="1">
      <alignment horizontal="center"/>
    </xf>
    <xf numFmtId="0" fontId="7" fillId="0" borderId="0" xfId="1" applyFont="1" applyBorder="1"/>
    <xf numFmtId="0" fontId="2" fillId="0" borderId="0" xfId="0" applyFont="1" applyAlignment="1">
      <alignment horizontal="center"/>
    </xf>
    <xf numFmtId="0" fontId="7" fillId="0" borderId="0" xfId="0" applyFont="1"/>
    <xf numFmtId="0" fontId="22" fillId="0" borderId="0" xfId="0" applyFont="1"/>
    <xf numFmtId="0" fontId="23" fillId="0" borderId="0" xfId="0" applyFont="1"/>
    <xf numFmtId="0" fontId="15" fillId="0" borderId="0" xfId="0" applyFont="1"/>
    <xf numFmtId="0" fontId="28" fillId="0" borderId="0" xfId="0" applyFont="1"/>
    <xf numFmtId="0" fontId="6" fillId="0" borderId="0" xfId="0" applyFont="1"/>
    <xf numFmtId="0" fontId="25" fillId="0" borderId="0" xfId="0" applyFont="1"/>
    <xf numFmtId="0" fontId="27" fillId="0" borderId="0" xfId="0" applyFont="1"/>
    <xf numFmtId="0" fontId="26" fillId="0" borderId="0" xfId="0" applyFont="1"/>
    <xf numFmtId="0" fontId="0" fillId="0" borderId="0" xfId="0" applyAlignment="1">
      <alignment vertical="center" wrapText="1"/>
    </xf>
    <xf numFmtId="0" fontId="0" fillId="7" borderId="0" xfId="0" applyFill="1"/>
    <xf numFmtId="0" fontId="7" fillId="7" borderId="0" xfId="0" applyFont="1" applyFill="1"/>
    <xf numFmtId="0" fontId="0" fillId="0" borderId="4" xfId="0" applyBorder="1"/>
    <xf numFmtId="0" fontId="22" fillId="7" borderId="1" xfId="1" applyFont="1" applyFill="1" applyBorder="1"/>
    <xf numFmtId="0" fontId="1" fillId="0" borderId="0" xfId="0" applyFont="1" applyAlignment="1">
      <alignment vertical="center"/>
    </xf>
    <xf numFmtId="0" fontId="12" fillId="7" borderId="0" xfId="0" applyFont="1" applyFill="1"/>
    <xf numFmtId="0" fontId="1" fillId="7" borderId="0" xfId="0" applyFont="1" applyFill="1"/>
    <xf numFmtId="0" fontId="16" fillId="0" borderId="1" xfId="0" applyFont="1" applyBorder="1" applyAlignment="1">
      <alignment vertical="center" wrapText="1"/>
    </xf>
    <xf numFmtId="0" fontId="7" fillId="0" borderId="1" xfId="0" applyFont="1" applyBorder="1"/>
    <xf numFmtId="0" fontId="29" fillId="9" borderId="1" xfId="0" applyFont="1" applyFill="1" applyBorder="1"/>
    <xf numFmtId="0" fontId="15" fillId="7" borderId="1" xfId="1" applyFont="1" applyFill="1" applyBorder="1"/>
    <xf numFmtId="0" fontId="16" fillId="9" borderId="1" xfId="0" applyFont="1" applyFill="1" applyBorder="1" applyAlignment="1">
      <alignment horizontal="left"/>
    </xf>
    <xf numFmtId="0" fontId="35" fillId="0" borderId="0" xfId="0" applyFont="1"/>
    <xf numFmtId="0" fontId="7" fillId="0" borderId="0" xfId="0" applyFont="1" applyAlignment="1">
      <alignment vertical="center"/>
    </xf>
    <xf numFmtId="0" fontId="36" fillId="0" borderId="0" xfId="1" applyFont="1" applyBorder="1"/>
    <xf numFmtId="0" fontId="0" fillId="0" borderId="0" xfId="0" applyAlignment="1">
      <alignment horizontal="center" vertical="center"/>
    </xf>
    <xf numFmtId="0" fontId="2" fillId="0" borderId="0" xfId="1" applyBorder="1"/>
    <xf numFmtId="0" fontId="31" fillId="0" borderId="0" xfId="0" applyFont="1"/>
    <xf numFmtId="0" fontId="36" fillId="0" borderId="0" xfId="0" applyFont="1" applyAlignment="1">
      <alignment wrapText="1"/>
    </xf>
    <xf numFmtId="0" fontId="37" fillId="0" borderId="0" xfId="0" applyFont="1"/>
    <xf numFmtId="0" fontId="38" fillId="0" borderId="0" xfId="1" applyFont="1" applyBorder="1"/>
    <xf numFmtId="0" fontId="39" fillId="0" borderId="0" xfId="0" applyFont="1"/>
    <xf numFmtId="0" fontId="40" fillId="0" borderId="0" xfId="0" applyFont="1"/>
    <xf numFmtId="0" fontId="11" fillId="7" borderId="0" xfId="0" applyFont="1" applyFill="1"/>
    <xf numFmtId="0" fontId="11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1" fillId="10" borderId="2" xfId="0" applyFont="1" applyFill="1" applyBorder="1"/>
    <xf numFmtId="0" fontId="1" fillId="0" borderId="0" xfId="0" applyFont="1" applyAlignment="1">
      <alignment horizontal="center" vertical="center"/>
    </xf>
    <xf numFmtId="0" fontId="41" fillId="0" borderId="0" xfId="0" applyFont="1"/>
    <xf numFmtId="0" fontId="42" fillId="0" borderId="0" xfId="0" applyFont="1"/>
    <xf numFmtId="0" fontId="11" fillId="0" borderId="2" xfId="0" applyFont="1" applyBorder="1"/>
    <xf numFmtId="0" fontId="24" fillId="0" borderId="2" xfId="0" applyFont="1" applyBorder="1"/>
    <xf numFmtId="0" fontId="0" fillId="0" borderId="2" xfId="0" applyBorder="1"/>
    <xf numFmtId="0" fontId="11" fillId="0" borderId="9" xfId="0" applyFont="1" applyBorder="1"/>
    <xf numFmtId="0" fontId="0" fillId="8" borderId="0" xfId="0" applyFill="1"/>
    <xf numFmtId="0" fontId="7" fillId="0" borderId="2" xfId="0" applyFont="1" applyBorder="1" applyAlignment="1">
      <alignment horizontal="center"/>
    </xf>
    <xf numFmtId="0" fontId="7" fillId="7" borderId="1" xfId="0" applyFont="1" applyFill="1" applyBorder="1"/>
    <xf numFmtId="0" fontId="7" fillId="0" borderId="4" xfId="0" applyFont="1" applyBorder="1"/>
    <xf numFmtId="0" fontId="3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49" fontId="30" fillId="0" borderId="0" xfId="0" applyNumberFormat="1" applyFont="1"/>
    <xf numFmtId="0" fontId="30" fillId="0" borderId="0" xfId="0" applyFont="1"/>
    <xf numFmtId="0" fontId="2" fillId="0" borderId="0" xfId="1" applyBorder="1" applyAlignment="1">
      <alignment horizontal="left"/>
    </xf>
    <xf numFmtId="0" fontId="43" fillId="0" borderId="0" xfId="0" applyFont="1"/>
    <xf numFmtId="0" fontId="11" fillId="8" borderId="0" xfId="0" applyFont="1" applyFill="1"/>
    <xf numFmtId="0" fontId="16" fillId="0" borderId="2" xfId="0" applyFont="1" applyBorder="1" applyAlignment="1">
      <alignment horizontal="center"/>
    </xf>
    <xf numFmtId="0" fontId="22" fillId="0" borderId="1" xfId="0" applyFont="1" applyBorder="1"/>
    <xf numFmtId="0" fontId="22" fillId="0" borderId="0" xfId="1" applyFont="1" applyBorder="1"/>
    <xf numFmtId="0" fontId="1" fillId="6" borderId="1" xfId="0" applyFont="1" applyFill="1" applyBorder="1"/>
    <xf numFmtId="0" fontId="0" fillId="5" borderId="4" xfId="0" applyFill="1" applyBorder="1"/>
    <xf numFmtId="0" fontId="0" fillId="5" borderId="5" xfId="0" applyFill="1" applyBorder="1"/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2" fillId="0" borderId="2" xfId="1" applyBorder="1"/>
    <xf numFmtId="0" fontId="36" fillId="0" borderId="1" xfId="0" applyFont="1" applyBorder="1" applyAlignment="1">
      <alignment wrapText="1"/>
    </xf>
    <xf numFmtId="0" fontId="36" fillId="0" borderId="5" xfId="0" applyFont="1" applyBorder="1" applyAlignment="1">
      <alignment wrapText="1"/>
    </xf>
    <xf numFmtId="0" fontId="44" fillId="0" borderId="5" xfId="0" applyFont="1" applyBorder="1" applyAlignment="1">
      <alignment wrapText="1"/>
    </xf>
    <xf numFmtId="0" fontId="36" fillId="10" borderId="2" xfId="0" applyFont="1" applyFill="1" applyBorder="1" applyAlignment="1">
      <alignment wrapText="1"/>
    </xf>
    <xf numFmtId="0" fontId="36" fillId="10" borderId="1" xfId="0" applyFont="1" applyFill="1" applyBorder="1" applyAlignment="1">
      <alignment wrapText="1"/>
    </xf>
    <xf numFmtId="0" fontId="36" fillId="10" borderId="5" xfId="0" applyFont="1" applyFill="1" applyBorder="1" applyAlignment="1">
      <alignment wrapText="1"/>
    </xf>
    <xf numFmtId="0" fontId="36" fillId="7" borderId="1" xfId="1" applyFont="1" applyFill="1" applyBorder="1"/>
    <xf numFmtId="0" fontId="4" fillId="0" borderId="13" xfId="0" applyFont="1" applyBorder="1" applyAlignment="1">
      <alignment horizontal="center"/>
    </xf>
    <xf numFmtId="0" fontId="45" fillId="0" borderId="0" xfId="0" applyFont="1"/>
    <xf numFmtId="0" fontId="13" fillId="0" borderId="0" xfId="0" applyFont="1"/>
    <xf numFmtId="0" fontId="1" fillId="0" borderId="0" xfId="0" applyFont="1" applyAlignment="1">
      <alignment vertical="center" wrapText="1"/>
    </xf>
    <xf numFmtId="0" fontId="2" fillId="10" borderId="1" xfId="0" applyFont="1" applyFill="1" applyBorder="1" applyAlignment="1">
      <alignment wrapText="1"/>
    </xf>
    <xf numFmtId="0" fontId="2" fillId="10" borderId="5" xfId="0" applyFont="1" applyFill="1" applyBorder="1" applyAlignment="1">
      <alignment wrapText="1"/>
    </xf>
    <xf numFmtId="0" fontId="0" fillId="10" borderId="1" xfId="0" applyFill="1" applyBorder="1"/>
    <xf numFmtId="0" fontId="16" fillId="0" borderId="4" xfId="0" applyFont="1" applyBorder="1"/>
    <xf numFmtId="0" fontId="47" fillId="0" borderId="1" xfId="0" applyFont="1" applyBorder="1" applyAlignment="1">
      <alignment wrapText="1"/>
    </xf>
    <xf numFmtId="0" fontId="47" fillId="0" borderId="0" xfId="0" applyFont="1" applyAlignment="1">
      <alignment wrapText="1"/>
    </xf>
    <xf numFmtId="0" fontId="46" fillId="0" borderId="0" xfId="0" applyFont="1" applyAlignment="1">
      <alignment wrapText="1"/>
    </xf>
    <xf numFmtId="0" fontId="48" fillId="0" borderId="0" xfId="0" applyFont="1" applyAlignment="1">
      <alignment wrapText="1"/>
    </xf>
    <xf numFmtId="0" fontId="3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11" fillId="0" borderId="16" xfId="0" applyFont="1" applyBorder="1"/>
    <xf numFmtId="0" fontId="16" fillId="7" borderId="1" xfId="0" applyFont="1" applyFill="1" applyBorder="1"/>
    <xf numFmtId="0" fontId="0" fillId="0" borderId="3" xfId="0" applyBorder="1"/>
    <xf numFmtId="0" fontId="15" fillId="0" borderId="5" xfId="0" applyFont="1" applyBorder="1" applyAlignment="1">
      <alignment wrapText="1"/>
    </xf>
    <xf numFmtId="0" fontId="49" fillId="0" borderId="5" xfId="0" applyFont="1" applyBorder="1" applyAlignment="1">
      <alignment wrapText="1"/>
    </xf>
    <xf numFmtId="0" fontId="11" fillId="0" borderId="3" xfId="0" applyFont="1" applyBorder="1"/>
    <xf numFmtId="0" fontId="15" fillId="11" borderId="5" xfId="0" applyFont="1" applyFill="1" applyBorder="1" applyAlignment="1">
      <alignment wrapText="1"/>
    </xf>
    <xf numFmtId="0" fontId="29" fillId="0" borderId="1" xfId="0" applyFont="1" applyBorder="1"/>
    <xf numFmtId="0" fontId="4" fillId="0" borderId="1" xfId="0" applyFont="1" applyBorder="1"/>
    <xf numFmtId="0" fontId="2" fillId="7" borderId="1" xfId="0" applyFont="1" applyFill="1" applyBorder="1" applyAlignment="1">
      <alignment wrapText="1"/>
    </xf>
    <xf numFmtId="0" fontId="2" fillId="7" borderId="5" xfId="0" applyFont="1" applyFill="1" applyBorder="1" applyAlignment="1">
      <alignment wrapText="1"/>
    </xf>
    <xf numFmtId="0" fontId="22" fillId="0" borderId="1" xfId="1" applyFont="1" applyBorder="1"/>
    <xf numFmtId="0" fontId="7" fillId="10" borderId="5" xfId="0" applyFont="1" applyFill="1" applyBorder="1"/>
    <xf numFmtId="0" fontId="2" fillId="10" borderId="2" xfId="0" applyFont="1" applyFill="1" applyBorder="1" applyAlignment="1">
      <alignment wrapText="1"/>
    </xf>
    <xf numFmtId="0" fontId="2" fillId="10" borderId="7" xfId="0" applyFont="1" applyFill="1" applyBorder="1" applyAlignment="1">
      <alignment wrapText="1"/>
    </xf>
    <xf numFmtId="0" fontId="0" fillId="10" borderId="2" xfId="0" applyFill="1" applyBorder="1"/>
    <xf numFmtId="0" fontId="3" fillId="0" borderId="0" xfId="0" applyFont="1"/>
    <xf numFmtId="0" fontId="39" fillId="12" borderId="0" xfId="0" applyFont="1" applyFill="1"/>
    <xf numFmtId="0" fontId="7" fillId="7" borderId="0" xfId="0" applyFont="1" applyFill="1" applyAlignment="1">
      <alignment horizontal="left"/>
    </xf>
    <xf numFmtId="0" fontId="0" fillId="7" borderId="5" xfId="0" applyFill="1" applyBorder="1"/>
    <xf numFmtId="0" fontId="51" fillId="13" borderId="0" xfId="0" applyFont="1" applyFill="1"/>
    <xf numFmtId="0" fontId="52" fillId="13" borderId="0" xfId="0" applyFont="1" applyFill="1"/>
    <xf numFmtId="0" fontId="50" fillId="13" borderId="0" xfId="0" applyFont="1" applyFill="1" applyAlignment="1">
      <alignment horizontal="center"/>
    </xf>
    <xf numFmtId="0" fontId="50" fillId="13" borderId="0" xfId="0" applyFont="1" applyFill="1"/>
    <xf numFmtId="0" fontId="53" fillId="13" borderId="0" xfId="0" applyFont="1" applyFill="1"/>
    <xf numFmtId="0" fontId="52" fillId="13" borderId="0" xfId="0" applyFont="1" applyFill="1" applyAlignment="1">
      <alignment horizontal="center"/>
    </xf>
    <xf numFmtId="0" fontId="52" fillId="13" borderId="0" xfId="0" applyFont="1" applyFill="1" applyAlignment="1">
      <alignment horizontal="left"/>
    </xf>
    <xf numFmtId="0" fontId="52" fillId="13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0" fillId="7" borderId="17" xfId="0" applyFill="1" applyBorder="1"/>
    <xf numFmtId="0" fontId="50" fillId="14" borderId="1" xfId="0" applyFont="1" applyFill="1" applyBorder="1" applyAlignment="1">
      <alignment horizontal="center"/>
    </xf>
    <xf numFmtId="0" fontId="50" fillId="14" borderId="1" xfId="0" applyFont="1" applyFill="1" applyBorder="1" applyAlignment="1">
      <alignment horizontal="center" vertical="center"/>
    </xf>
    <xf numFmtId="0" fontId="50" fillId="14" borderId="4" xfId="0" applyFont="1" applyFill="1" applyBorder="1" applyAlignment="1">
      <alignment horizontal="center" vertical="center"/>
    </xf>
    <xf numFmtId="0" fontId="50" fillId="14" borderId="5" xfId="0" applyFont="1" applyFill="1" applyBorder="1" applyAlignment="1">
      <alignment horizontal="center" vertical="center"/>
    </xf>
    <xf numFmtId="0" fontId="50" fillId="14" borderId="4" xfId="0" applyFont="1" applyFill="1" applyBorder="1" applyAlignment="1">
      <alignment horizontal="center"/>
    </xf>
    <xf numFmtId="0" fontId="50" fillId="14" borderId="5" xfId="0" applyFont="1" applyFill="1" applyBorder="1" applyAlignment="1">
      <alignment horizontal="center"/>
    </xf>
    <xf numFmtId="0" fontId="50" fillId="14" borderId="8" xfId="0" applyFont="1" applyFill="1" applyBorder="1" applyAlignment="1">
      <alignment horizontal="center"/>
    </xf>
    <xf numFmtId="0" fontId="50" fillId="13" borderId="1" xfId="0" applyFont="1" applyFill="1" applyBorder="1"/>
    <xf numFmtId="0" fontId="50" fillId="13" borderId="1" xfId="0" applyFont="1" applyFill="1" applyBorder="1" applyAlignment="1">
      <alignment horizontal="center"/>
    </xf>
    <xf numFmtId="0" fontId="50" fillId="13" borderId="1" xfId="0" applyFont="1" applyFill="1" applyBorder="1" applyAlignment="1">
      <alignment horizontal="center" vertical="center"/>
    </xf>
    <xf numFmtId="0" fontId="51" fillId="13" borderId="4" xfId="0" applyFont="1" applyFill="1" applyBorder="1" applyAlignment="1">
      <alignment horizontal="center" vertical="center"/>
    </xf>
    <xf numFmtId="0" fontId="51" fillId="13" borderId="5" xfId="0" applyFont="1" applyFill="1" applyBorder="1" applyAlignment="1">
      <alignment horizontal="center" vertical="center"/>
    </xf>
    <xf numFmtId="0" fontId="49" fillId="15" borderId="1" xfId="0" applyFont="1" applyFill="1" applyBorder="1" applyAlignment="1">
      <alignment horizontal="center" wrapText="1"/>
    </xf>
    <xf numFmtId="0" fontId="50" fillId="14" borderId="3" xfId="0" applyFont="1" applyFill="1" applyBorder="1" applyAlignment="1">
      <alignment horizontal="center"/>
    </xf>
    <xf numFmtId="0" fontId="50" fillId="13" borderId="4" xfId="0" applyFont="1" applyFill="1" applyBorder="1" applyAlignment="1">
      <alignment horizontal="center"/>
    </xf>
    <xf numFmtId="0" fontId="50" fillId="13" borderId="5" xfId="0" applyFont="1" applyFill="1" applyBorder="1" applyAlignment="1">
      <alignment horizontal="center"/>
    </xf>
    <xf numFmtId="0" fontId="50" fillId="14" borderId="0" xfId="0" applyFont="1" applyFill="1" applyAlignment="1">
      <alignment horizontal="center"/>
    </xf>
    <xf numFmtId="0" fontId="54" fillId="16" borderId="4" xfId="0" applyFont="1" applyFill="1" applyBorder="1" applyAlignment="1">
      <alignment horizontal="center" wrapText="1"/>
    </xf>
    <xf numFmtId="0" fontId="50" fillId="14" borderId="2" xfId="0" applyFont="1" applyFill="1" applyBorder="1" applyAlignment="1">
      <alignment horizontal="center"/>
    </xf>
    <xf numFmtId="0" fontId="54" fillId="16" borderId="7" xfId="0" applyFont="1" applyFill="1" applyBorder="1" applyAlignment="1">
      <alignment horizontal="center" wrapText="1"/>
    </xf>
    <xf numFmtId="0" fontId="54" fillId="16" borderId="5" xfId="0" applyFont="1" applyFill="1" applyBorder="1" applyAlignment="1">
      <alignment horizontal="center" wrapText="1"/>
    </xf>
    <xf numFmtId="0" fontId="50" fillId="17" borderId="4" xfId="0" applyFont="1" applyFill="1" applyBorder="1" applyAlignment="1">
      <alignment horizontal="center"/>
    </xf>
    <xf numFmtId="0" fontId="50" fillId="17" borderId="8" xfId="0" applyFont="1" applyFill="1" applyBorder="1" applyAlignment="1">
      <alignment horizontal="center"/>
    </xf>
    <xf numFmtId="0" fontId="51" fillId="13" borderId="8" xfId="0" applyFont="1" applyFill="1" applyBorder="1"/>
    <xf numFmtId="0" fontId="54" fillId="18" borderId="1" xfId="0" applyFont="1" applyFill="1" applyBorder="1" applyAlignment="1">
      <alignment wrapText="1"/>
    </xf>
    <xf numFmtId="0" fontId="54" fillId="18" borderId="4" xfId="0" applyFont="1" applyFill="1" applyBorder="1" applyAlignment="1">
      <alignment wrapText="1"/>
    </xf>
    <xf numFmtId="0" fontId="15" fillId="12" borderId="4" xfId="0" applyFont="1" applyFill="1" applyBorder="1" applyAlignment="1">
      <alignment vertical="center"/>
    </xf>
    <xf numFmtId="0" fontId="15" fillId="12" borderId="7" xfId="0" applyFont="1" applyFill="1" applyBorder="1" applyAlignment="1">
      <alignment vertical="center"/>
    </xf>
    <xf numFmtId="0" fontId="15" fillId="12" borderId="5" xfId="0" applyFont="1" applyFill="1" applyBorder="1" applyAlignment="1">
      <alignment vertical="center"/>
    </xf>
    <xf numFmtId="0" fontId="50" fillId="14" borderId="7" xfId="0" applyFont="1" applyFill="1" applyBorder="1" applyAlignment="1">
      <alignment horizontal="center"/>
    </xf>
    <xf numFmtId="0" fontId="50" fillId="13" borderId="7" xfId="0" applyFont="1" applyFill="1" applyBorder="1" applyAlignment="1">
      <alignment horizontal="center"/>
    </xf>
    <xf numFmtId="0" fontId="50" fillId="14" borderId="9" xfId="0" applyFont="1" applyFill="1" applyBorder="1" applyAlignment="1">
      <alignment horizontal="center"/>
    </xf>
    <xf numFmtId="0" fontId="50" fillId="14" borderId="10" xfId="0" applyFont="1" applyFill="1" applyBorder="1" applyAlignment="1">
      <alignment horizontal="center"/>
    </xf>
    <xf numFmtId="0" fontId="54" fillId="14" borderId="4" xfId="0" applyFont="1" applyFill="1" applyBorder="1" applyAlignment="1">
      <alignment horizontal="center"/>
    </xf>
    <xf numFmtId="0" fontId="54" fillId="14" borderId="5" xfId="0" applyFont="1" applyFill="1" applyBorder="1" applyAlignment="1">
      <alignment horizontal="center"/>
    </xf>
    <xf numFmtId="0" fontId="54" fillId="14" borderId="1" xfId="0" applyFont="1" applyFill="1" applyBorder="1" applyAlignment="1">
      <alignment horizontal="center"/>
    </xf>
    <xf numFmtId="0" fontId="54" fillId="14" borderId="7" xfId="0" applyFont="1" applyFill="1" applyBorder="1" applyAlignment="1">
      <alignment horizontal="center"/>
    </xf>
    <xf numFmtId="0" fontId="50" fillId="13" borderId="14" xfId="0" applyFont="1" applyFill="1" applyBorder="1" applyAlignment="1">
      <alignment horizontal="center"/>
    </xf>
    <xf numFmtId="0" fontId="50" fillId="13" borderId="11" xfId="0" applyFont="1" applyFill="1" applyBorder="1" applyAlignment="1">
      <alignment horizontal="center"/>
    </xf>
    <xf numFmtId="0" fontId="50" fillId="13" borderId="12" xfId="0" applyFont="1" applyFill="1" applyBorder="1" applyAlignment="1">
      <alignment horizontal="center"/>
    </xf>
    <xf numFmtId="0" fontId="50" fillId="13" borderId="9" xfId="0" applyFont="1" applyFill="1" applyBorder="1" applyAlignment="1">
      <alignment horizontal="center"/>
    </xf>
    <xf numFmtId="0" fontId="50" fillId="13" borderId="3" xfId="0" applyFont="1" applyFill="1" applyBorder="1" applyAlignment="1">
      <alignment horizontal="center"/>
    </xf>
    <xf numFmtId="0" fontId="50" fillId="13" borderId="15" xfId="0" applyFont="1" applyFill="1" applyBorder="1" applyAlignment="1">
      <alignment horizontal="center"/>
    </xf>
    <xf numFmtId="0" fontId="50" fillId="13" borderId="2" xfId="0" applyFont="1" applyFill="1" applyBorder="1" applyAlignment="1">
      <alignment horizontal="center"/>
    </xf>
    <xf numFmtId="0" fontId="50" fillId="14" borderId="4" xfId="0" applyFont="1" applyFill="1" applyBorder="1" applyAlignment="1">
      <alignment horizontal="center" wrapText="1"/>
    </xf>
    <xf numFmtId="0" fontId="11" fillId="12" borderId="0" xfId="0" applyFont="1" applyFill="1"/>
    <xf numFmtId="0" fontId="54" fillId="18" borderId="7" xfId="0" applyFont="1" applyFill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27" fillId="0" borderId="1" xfId="0" applyFont="1" applyBorder="1"/>
    <xf numFmtId="0" fontId="55" fillId="0" borderId="0" xfId="0" applyFont="1"/>
    <xf numFmtId="0" fontId="56" fillId="0" borderId="0" xfId="0" applyFont="1"/>
    <xf numFmtId="0" fontId="15" fillId="0" borderId="3" xfId="1" applyFont="1" applyBorder="1" applyAlignment="1">
      <alignment horizontal="center"/>
    </xf>
    <xf numFmtId="0" fontId="0" fillId="0" borderId="11" xfId="0" applyBorder="1"/>
    <xf numFmtId="0" fontId="0" fillId="0" borderId="18" xfId="0" applyBorder="1"/>
    <xf numFmtId="0" fontId="0" fillId="0" borderId="15" xfId="0" applyBorder="1"/>
    <xf numFmtId="0" fontId="34" fillId="0" borderId="18" xfId="0" applyFont="1" applyBorder="1" applyAlignment="1">
      <alignment vertical="center" wrapText="1"/>
    </xf>
    <xf numFmtId="0" fontId="50" fillId="14" borderId="15" xfId="0" applyFont="1" applyFill="1" applyBorder="1" applyAlignment="1">
      <alignment horizontal="center"/>
    </xf>
    <xf numFmtId="0" fontId="57" fillId="14" borderId="3" xfId="0" quotePrefix="1" applyFont="1" applyFill="1" applyBorder="1" applyAlignment="1">
      <alignment horizontal="center" vertical="center" wrapText="1"/>
    </xf>
    <xf numFmtId="0" fontId="1" fillId="8" borderId="0" xfId="0" applyFont="1" applyFill="1"/>
    <xf numFmtId="0" fontId="30" fillId="0" borderId="18" xfId="0" applyFont="1" applyBorder="1"/>
    <xf numFmtId="0" fontId="11" fillId="0" borderId="17" xfId="0" applyFont="1" applyBorder="1"/>
    <xf numFmtId="0" fontId="11" fillId="0" borderId="0" xfId="0" applyFont="1" applyAlignment="1">
      <alignment horizontal="left"/>
    </xf>
    <xf numFmtId="0" fontId="22" fillId="0" borderId="5" xfId="0" applyFont="1" applyBorder="1" applyAlignment="1">
      <alignment wrapText="1"/>
    </xf>
    <xf numFmtId="0" fontId="1" fillId="0" borderId="0" xfId="0" applyFont="1" applyAlignment="1">
      <alignment wrapText="1"/>
    </xf>
    <xf numFmtId="0" fontId="51" fillId="13" borderId="7" xfId="0" applyFont="1" applyFill="1" applyBorder="1"/>
    <xf numFmtId="0" fontId="58" fillId="10" borderId="5" xfId="0" applyFont="1" applyFill="1" applyBorder="1" applyAlignment="1">
      <alignment wrapText="1"/>
    </xf>
    <xf numFmtId="0" fontId="59" fillId="10" borderId="5" xfId="0" applyFont="1" applyFill="1" applyBorder="1" applyAlignment="1">
      <alignment wrapText="1"/>
    </xf>
    <xf numFmtId="0" fontId="0" fillId="0" borderId="0" xfId="0" applyAlignment="1">
      <alignment vertical="center"/>
    </xf>
    <xf numFmtId="0" fontId="60" fillId="0" borderId="0" xfId="0" applyFont="1"/>
    <xf numFmtId="0" fontId="27" fillId="7" borderId="0" xfId="0" applyFont="1" applyFill="1"/>
    <xf numFmtId="0" fontId="41" fillId="12" borderId="0" xfId="0" applyFont="1" applyFill="1"/>
    <xf numFmtId="0" fontId="11" fillId="0" borderId="15" xfId="0" applyFont="1" applyBorder="1"/>
    <xf numFmtId="0" fontId="41" fillId="12" borderId="0" xfId="0" applyFont="1" applyFill="1" applyAlignment="1">
      <alignment horizontal="left"/>
    </xf>
    <xf numFmtId="0" fontId="51" fillId="0" borderId="0" xfId="0" applyFont="1"/>
    <xf numFmtId="0" fontId="51" fillId="0" borderId="0" xfId="0" applyFont="1" applyAlignment="1">
      <alignment horizontal="center"/>
    </xf>
    <xf numFmtId="0" fontId="0" fillId="12" borderId="1" xfId="0" applyFill="1" applyBorder="1"/>
    <xf numFmtId="0" fontId="15" fillId="7" borderId="4" xfId="1" applyFont="1" applyFill="1" applyBorder="1"/>
    <xf numFmtId="0" fontId="19" fillId="0" borderId="1" xfId="0" applyFont="1" applyBorder="1"/>
    <xf numFmtId="0" fontId="16" fillId="10" borderId="2" xfId="0" applyFont="1" applyFill="1" applyBorder="1"/>
    <xf numFmtId="0" fontId="12" fillId="0" borderId="1" xfId="0" applyFont="1" applyBorder="1"/>
  </cellXfs>
  <cellStyles count="23">
    <cellStyle name="Benyttet hyperkobling" xfId="12" builtinId="9" hidden="1"/>
    <cellStyle name="Benyttet hyperkobling" xfId="4" builtinId="9" hidden="1"/>
    <cellStyle name="Benyttet hyperkobling" xfId="6" builtinId="9" hidden="1"/>
    <cellStyle name="Benyttet hyperkobling" xfId="20" builtinId="9" hidden="1"/>
    <cellStyle name="Benyttet hyperkobling" xfId="8" builtinId="9" hidden="1"/>
    <cellStyle name="Benyttet hyperkobling" xfId="14" builtinId="9" hidden="1"/>
    <cellStyle name="Benyttet hyperkobling" xfId="10" builtinId="9" hidden="1"/>
    <cellStyle name="Benyttet hyperkobling" xfId="16" builtinId="9" hidden="1"/>
    <cellStyle name="Benyttet hyperkobling" xfId="18" builtinId="9" hidden="1"/>
    <cellStyle name="Hyperkobling" xfId="5" builtinId="8" hidden="1"/>
    <cellStyle name="Hyperkobling" xfId="15" builtinId="8" hidden="1"/>
    <cellStyle name="Hyperkobling" xfId="13" builtinId="8" hidden="1"/>
    <cellStyle name="Hyperkobling" xfId="3" builtinId="8" hidden="1"/>
    <cellStyle name="Hyperkobling" xfId="19" builtinId="8" hidden="1"/>
    <cellStyle name="Hyperkobling" xfId="17" builtinId="8" hidden="1"/>
    <cellStyle name="Hyperkobling" xfId="9" builtinId="8" hidden="1"/>
    <cellStyle name="Hyperkobling" xfId="7" builtinId="8" hidden="1"/>
    <cellStyle name="Hyperkobling" xfId="11" builtinId="8" hidden="1"/>
    <cellStyle name="Merknad 2" xfId="2" xr:uid="{00000000-0005-0000-0000-000012000000}"/>
    <cellStyle name="Normal" xfId="0" builtinId="0"/>
    <cellStyle name="Normal 2" xfId="1" xr:uid="{00000000-0005-0000-0000-000014000000}"/>
    <cellStyle name="Normal 3" xfId="21" xr:uid="{AEDA53D8-C799-463F-B2BE-6B14ADD09557}"/>
    <cellStyle name="Normal 4" xfId="22" xr:uid="{60918049-225F-44EA-BB1C-7E654CB0A3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263525</xdr:colOff>
      <xdr:row>41</xdr:row>
      <xdr:rowOff>161926</xdr:rowOff>
    </xdr:from>
    <xdr:to>
      <xdr:col>4</xdr:col>
      <xdr:colOff>1123950</xdr:colOff>
      <xdr:row>49</xdr:row>
      <xdr:rowOff>161926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F7EDA417-9A69-48C2-8324-DFCD4C45FE6D}"/>
            </a:ext>
          </a:extLst>
        </xdr:cNvPr>
        <xdr:cNvSpPr txBox="1"/>
      </xdr:nvSpPr>
      <xdr:spPr>
        <a:xfrm>
          <a:off x="5010150" y="8131176"/>
          <a:ext cx="2082800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6</xdr:col>
      <xdr:colOff>358775</xdr:colOff>
      <xdr:row>41</xdr:row>
      <xdr:rowOff>66675</xdr:rowOff>
    </xdr:from>
    <xdr:to>
      <xdr:col>7</xdr:col>
      <xdr:colOff>225425</xdr:colOff>
      <xdr:row>49</xdr:row>
      <xdr:rowOff>76200</xdr:rowOff>
    </xdr:to>
    <xdr:sp macro="" textlink="">
      <xdr:nvSpPr>
        <xdr:cNvPr id="12" name="TekstSylinder 2">
          <a:extLst>
            <a:ext uri="{FF2B5EF4-FFF2-40B4-BE49-F238E27FC236}">
              <a16:creationId xmlns:a16="http://schemas.microsoft.com/office/drawing/2014/main" id="{51CEB4B1-23DA-41D6-A1A4-C9BCF82FB16F}"/>
            </a:ext>
            <a:ext uri="{147F2762-F138-4A5C-976F-8EAC2B608ADB}">
              <a16:predDERef xmlns:a16="http://schemas.microsoft.com/office/drawing/2014/main" pred="{F7EDA417-9A69-48C2-8324-DFCD4C45FE6D}"/>
            </a:ext>
          </a:extLst>
        </xdr:cNvPr>
        <xdr:cNvSpPr txBox="1"/>
      </xdr:nvSpPr>
      <xdr:spPr>
        <a:xfrm>
          <a:off x="10264775" y="8035925"/>
          <a:ext cx="1628775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3</xdr:col>
      <xdr:colOff>136525</xdr:colOff>
      <xdr:row>78</xdr:row>
      <xdr:rowOff>187326</xdr:rowOff>
    </xdr:from>
    <xdr:to>
      <xdr:col>4</xdr:col>
      <xdr:colOff>619125</xdr:colOff>
      <xdr:row>86</xdr:row>
      <xdr:rowOff>111126</xdr:rowOff>
    </xdr:to>
    <xdr:sp macro="" textlink="">
      <xdr:nvSpPr>
        <xdr:cNvPr id="4" name="TekstSylinder 3">
          <a:extLst>
            <a:ext uri="{FF2B5EF4-FFF2-40B4-BE49-F238E27FC236}">
              <a16:creationId xmlns:a16="http://schemas.microsoft.com/office/drawing/2014/main" id="{CCAD6E6E-B71E-4F95-95B9-AE5A0AC7E6AA}"/>
            </a:ext>
            <a:ext uri="{147F2762-F138-4A5C-976F-8EAC2B608ADB}">
              <a16:predDERef xmlns:a16="http://schemas.microsoft.com/office/drawing/2014/main" pred="{51CEB4B1-23DA-41D6-A1A4-C9BCF82FB16F}"/>
            </a:ext>
          </a:extLst>
        </xdr:cNvPr>
        <xdr:cNvSpPr txBox="1"/>
      </xdr:nvSpPr>
      <xdr:spPr>
        <a:xfrm>
          <a:off x="4883150" y="15379701"/>
          <a:ext cx="1704975" cy="144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13</xdr:col>
      <xdr:colOff>9525</xdr:colOff>
      <xdr:row>126</xdr:row>
      <xdr:rowOff>0</xdr:rowOff>
    </xdr:from>
    <xdr:to>
      <xdr:col>14</xdr:col>
      <xdr:colOff>9525</xdr:colOff>
      <xdr:row>130</xdr:row>
      <xdr:rowOff>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F71A20CB-5D92-43D1-A8A3-976C4655C523}"/>
            </a:ext>
          </a:extLst>
        </xdr:cNvPr>
        <xdr:cNvSpPr txBox="1"/>
      </xdr:nvSpPr>
      <xdr:spPr>
        <a:xfrm>
          <a:off x="10258425" y="14573250"/>
          <a:ext cx="1600200" cy="723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19</xdr:col>
      <xdr:colOff>864394</xdr:colOff>
      <xdr:row>80</xdr:row>
      <xdr:rowOff>133349</xdr:rowOff>
    </xdr:from>
    <xdr:to>
      <xdr:col>21</xdr:col>
      <xdr:colOff>538162</xdr:colOff>
      <xdr:row>89</xdr:row>
      <xdr:rowOff>123824</xdr:rowOff>
    </xdr:to>
    <xdr:sp macro="" textlink="">
      <xdr:nvSpPr>
        <xdr:cNvPr id="16" name="TekstSylinder 15">
          <a:extLst>
            <a:ext uri="{FF2B5EF4-FFF2-40B4-BE49-F238E27FC236}">
              <a16:creationId xmlns:a16="http://schemas.microsoft.com/office/drawing/2014/main" id="{4FED757B-E878-42EA-9B0F-D49DE1A89DF4}"/>
            </a:ext>
          </a:extLst>
        </xdr:cNvPr>
        <xdr:cNvSpPr txBox="1"/>
      </xdr:nvSpPr>
      <xdr:spPr>
        <a:xfrm>
          <a:off x="21426488" y="7324724"/>
          <a:ext cx="1804987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6</xdr:col>
      <xdr:colOff>282575</xdr:colOff>
      <xdr:row>79</xdr:row>
      <xdr:rowOff>85724</xdr:rowOff>
    </xdr:from>
    <xdr:to>
      <xdr:col>7</xdr:col>
      <xdr:colOff>215900</xdr:colOff>
      <xdr:row>87</xdr:row>
      <xdr:rowOff>190499</xdr:rowOff>
    </xdr:to>
    <xdr:sp macro="" textlink="">
      <xdr:nvSpPr>
        <xdr:cNvPr id="17" name="TekstSylinder 16">
          <a:extLst>
            <a:ext uri="{FF2B5EF4-FFF2-40B4-BE49-F238E27FC236}">
              <a16:creationId xmlns:a16="http://schemas.microsoft.com/office/drawing/2014/main" id="{981407D1-5C3F-4F67-905E-C0A5A4E3BFBD}"/>
            </a:ext>
            <a:ext uri="{147F2762-F138-4A5C-976F-8EAC2B608ADB}">
              <a16:predDERef xmlns:a16="http://schemas.microsoft.com/office/drawing/2014/main" pred="{4FED757B-E878-42EA-9B0F-D49DE1A89DF4}"/>
            </a:ext>
          </a:extLst>
        </xdr:cNvPr>
        <xdr:cNvSpPr txBox="1"/>
      </xdr:nvSpPr>
      <xdr:spPr>
        <a:xfrm>
          <a:off x="10188575" y="15468599"/>
          <a:ext cx="1695450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8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2</xdr:col>
      <xdr:colOff>28575</xdr:colOff>
      <xdr:row>3</xdr:row>
      <xdr:rowOff>28576</xdr:rowOff>
    </xdr:from>
    <xdr:to>
      <xdr:col>3</xdr:col>
      <xdr:colOff>19050</xdr:colOff>
      <xdr:row>11</xdr:row>
      <xdr:rowOff>28576</xdr:rowOff>
    </xdr:to>
    <xdr:sp macro="" textlink="">
      <xdr:nvSpPr>
        <xdr:cNvPr id="6" name="TekstSylinder 1">
          <a:extLst>
            <a:ext uri="{FF2B5EF4-FFF2-40B4-BE49-F238E27FC236}">
              <a16:creationId xmlns:a16="http://schemas.microsoft.com/office/drawing/2014/main" id="{7741FB5F-8674-456F-9788-52DBB50A717F}"/>
            </a:ext>
            <a:ext uri="{147F2762-F138-4A5C-976F-8EAC2B608ADB}">
              <a16:predDERef xmlns:a16="http://schemas.microsoft.com/office/drawing/2014/main" pred="{981407D1-5C3F-4F67-905E-C0A5A4E3BFBD}"/>
            </a:ext>
          </a:extLst>
        </xdr:cNvPr>
        <xdr:cNvSpPr txBox="1"/>
      </xdr:nvSpPr>
      <xdr:spPr>
        <a:xfrm>
          <a:off x="2381250" y="676276"/>
          <a:ext cx="175260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det legges opp til 8 runder á 2 kamper. Alle lag vil ikke møte hverandre. </a:t>
          </a:r>
          <a:r>
            <a:rPr lang="nb-NO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Forsøker å skape størst mulig variasjon i oppsettet og tilpasse rundene og reiseavstander.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38100</xdr:colOff>
      <xdr:row>3</xdr:row>
      <xdr:rowOff>28575</xdr:rowOff>
    </xdr:from>
    <xdr:to>
      <xdr:col>5</xdr:col>
      <xdr:colOff>1409700</xdr:colOff>
      <xdr:row>11</xdr:row>
      <xdr:rowOff>38100</xdr:rowOff>
    </xdr:to>
    <xdr:sp macro="" textlink="">
      <xdr:nvSpPr>
        <xdr:cNvPr id="10" name="TekstSylinder 2">
          <a:extLst>
            <a:ext uri="{FF2B5EF4-FFF2-40B4-BE49-F238E27FC236}">
              <a16:creationId xmlns:a16="http://schemas.microsoft.com/office/drawing/2014/main" id="{98C11143-F3FE-4807-87FC-C56D6E4CDB8F}"/>
            </a:ext>
            <a:ext uri="{147F2762-F138-4A5C-976F-8EAC2B608ADB}">
              <a16:predDERef xmlns:a16="http://schemas.microsoft.com/office/drawing/2014/main" pred="{7741FB5F-8674-456F-9788-52DBB50A717F}"/>
            </a:ext>
          </a:extLst>
        </xdr:cNvPr>
        <xdr:cNvSpPr txBox="1"/>
      </xdr:nvSpPr>
      <xdr:spPr>
        <a:xfrm>
          <a:off x="12325350" y="676275"/>
          <a:ext cx="1371600" cy="1533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5</xdr:col>
      <xdr:colOff>495300</xdr:colOff>
      <xdr:row>111</xdr:row>
      <xdr:rowOff>139700</xdr:rowOff>
    </xdr:from>
    <xdr:to>
      <xdr:col>6</xdr:col>
      <xdr:colOff>584201</xdr:colOff>
      <xdr:row>119</xdr:row>
      <xdr:rowOff>139699</xdr:rowOff>
    </xdr:to>
    <xdr:sp macro="" textlink="">
      <xdr:nvSpPr>
        <xdr:cNvPr id="18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C53C4D7-B5B7-40BC-8F10-221A57FD648C}"/>
            </a:ext>
            <a:ext uri="{147F2762-F138-4A5C-976F-8EAC2B608ADB}">
              <a16:predDERef xmlns:a16="http://schemas.microsoft.com/office/drawing/2014/main" pred="{98C11143-F3FE-4807-87FC-C56D6E4CDB8F}"/>
            </a:ext>
          </a:extLst>
        </xdr:cNvPr>
        <xdr:cNvSpPr txBox="1"/>
      </xdr:nvSpPr>
      <xdr:spPr>
        <a:xfrm>
          <a:off x="8861425" y="21697950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78435</xdr:colOff>
      <xdr:row>33</xdr:row>
      <xdr:rowOff>4468</xdr:rowOff>
    </xdr:from>
    <xdr:to>
      <xdr:col>12</xdr:col>
      <xdr:colOff>84550</xdr:colOff>
      <xdr:row>41</xdr:row>
      <xdr:rowOff>4468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3A277324-3649-48DF-BCB4-128CFC31AD86}"/>
            </a:ext>
          </a:extLst>
        </xdr:cNvPr>
        <xdr:cNvSpPr txBox="1"/>
      </xdr:nvSpPr>
      <xdr:spPr>
        <a:xfrm>
          <a:off x="12822885" y="6443368"/>
          <a:ext cx="1634890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</xdr:txBody>
    </xdr:sp>
    <xdr:clientData/>
  </xdr:twoCellAnchor>
  <xdr:twoCellAnchor>
    <xdr:from>
      <xdr:col>11</xdr:col>
      <xdr:colOff>372835</xdr:colOff>
      <xdr:row>86</xdr:row>
      <xdr:rowOff>89806</xdr:rowOff>
    </xdr:from>
    <xdr:to>
      <xdr:col>13</xdr:col>
      <xdr:colOff>96611</xdr:colOff>
      <xdr:row>94</xdr:row>
      <xdr:rowOff>89805</xdr:rowOff>
    </xdr:to>
    <xdr:sp macro="" textlink="">
      <xdr:nvSpPr>
        <xdr:cNvPr id="19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B6AD1E3E-A6D3-47F9-8200-7CC78B54F255}"/>
            </a:ext>
            <a:ext uri="{147F2762-F138-4A5C-976F-8EAC2B608ADB}">
              <a16:predDERef xmlns:a16="http://schemas.microsoft.com/office/drawing/2014/main" pred="{B26C102A-6947-4814-8D6E-FD725A4DF336}"/>
            </a:ext>
          </a:extLst>
        </xdr:cNvPr>
        <xdr:cNvSpPr txBox="1"/>
      </xdr:nvSpPr>
      <xdr:spPr>
        <a:xfrm>
          <a:off x="13136335" y="16527235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11</xdr:col>
      <xdr:colOff>9525</xdr:colOff>
      <xdr:row>2</xdr:row>
      <xdr:rowOff>161925</xdr:rowOff>
    </xdr:from>
    <xdr:to>
      <xdr:col>12</xdr:col>
      <xdr:colOff>9526</xdr:colOff>
      <xdr:row>10</xdr:row>
      <xdr:rowOff>161924</xdr:rowOff>
    </xdr:to>
    <xdr:sp macro="" textlink="">
      <xdr:nvSpPr>
        <xdr:cNvPr id="4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5C646908-04BF-4885-B2B9-10052D509499}"/>
            </a:ext>
            <a:ext uri="{147F2762-F138-4A5C-976F-8EAC2B608ADB}">
              <a16:predDERef xmlns:a16="http://schemas.microsoft.com/office/drawing/2014/main" pred="{B6AD1E3E-A6D3-47F9-8200-7CC78B54F255}"/>
            </a:ext>
          </a:extLst>
        </xdr:cNvPr>
        <xdr:cNvSpPr txBox="1"/>
      </xdr:nvSpPr>
      <xdr:spPr>
        <a:xfrm>
          <a:off x="12753975" y="619125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  <xdr:twoCellAnchor>
    <xdr:from>
      <xdr:col>11</xdr:col>
      <xdr:colOff>38100</xdr:colOff>
      <xdr:row>122</xdr:row>
      <xdr:rowOff>28575</xdr:rowOff>
    </xdr:from>
    <xdr:to>
      <xdr:col>12</xdr:col>
      <xdr:colOff>38101</xdr:colOff>
      <xdr:row>130</xdr:row>
      <xdr:rowOff>28574</xdr:rowOff>
    </xdr:to>
    <xdr:sp macro="" textlink="">
      <xdr:nvSpPr>
        <xdr:cNvPr id="2" name="TekstSylinder 3" descr="Aktivitetsserie der en først og framst skal spille sonevis, men kan også spille på tvers av soner. Det blir lagt opp til 7 serrierunder der hvert lag spiller to kamper hver runde.">
          <a:extLst>
            <a:ext uri="{FF2B5EF4-FFF2-40B4-BE49-F238E27FC236}">
              <a16:creationId xmlns:a16="http://schemas.microsoft.com/office/drawing/2014/main" id="{DEDA530F-A459-4E8F-90ED-30BAB77CC409}"/>
            </a:ext>
            <a:ext uri="{147F2762-F138-4A5C-976F-8EAC2B608ADB}">
              <a16:predDERef xmlns:a16="http://schemas.microsoft.com/office/drawing/2014/main" pred="{5C646908-04BF-4885-B2B9-10052D509499}"/>
            </a:ext>
          </a:extLst>
        </xdr:cNvPr>
        <xdr:cNvSpPr txBox="1"/>
      </xdr:nvSpPr>
      <xdr:spPr>
        <a:xfrm>
          <a:off x="12782550" y="29289375"/>
          <a:ext cx="1628776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Aktivitetsserie der en først og fremst skal spille sonevis, men også kan spille på tvers av sonene. Det vil bli lagt opp til 8 serierunder der hvert lag spiller to kamper hver runde. </a:t>
          </a:r>
          <a:endParaRPr lang="nb-NO">
            <a:effectLst/>
          </a:endParaRP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7"/>
  <sheetViews>
    <sheetView zoomScale="90" zoomScaleNormal="90" zoomScalePageLayoutView="90" workbookViewId="0">
      <selection activeCell="F14" sqref="F14"/>
    </sheetView>
  </sheetViews>
  <sheetFormatPr baseColWidth="10" defaultColWidth="11.42578125" defaultRowHeight="15" x14ac:dyDescent="0.25"/>
  <cols>
    <col min="1" max="1" width="3.85546875" customWidth="1"/>
    <col min="2" max="2" width="23.28515625" customWidth="1"/>
    <col min="3" max="3" width="3.85546875" customWidth="1"/>
    <col min="4" max="4" width="23.28515625" customWidth="1"/>
  </cols>
  <sheetData>
    <row r="2" spans="1:5" ht="21" x14ac:dyDescent="0.35">
      <c r="A2" s="3"/>
      <c r="B2" s="4" t="s">
        <v>0</v>
      </c>
      <c r="C2" s="3"/>
      <c r="D2" s="3"/>
      <c r="E2" s="3"/>
    </row>
    <row r="4" spans="1:5" x14ac:dyDescent="0.25">
      <c r="B4" s="5">
        <f>COUNTA(B6:B13)</f>
        <v>0</v>
      </c>
      <c r="C4" s="5"/>
      <c r="D4" s="5">
        <f>COUNTA(D6:D13)</f>
        <v>0</v>
      </c>
    </row>
    <row r="5" spans="1:5" x14ac:dyDescent="0.25">
      <c r="B5" s="6" t="s">
        <v>1</v>
      </c>
      <c r="C5" s="2"/>
      <c r="D5" s="6" t="s">
        <v>2</v>
      </c>
    </row>
    <row r="6" spans="1:5" x14ac:dyDescent="0.25">
      <c r="B6" s="8"/>
      <c r="D6" s="8"/>
    </row>
    <row r="7" spans="1:5" x14ac:dyDescent="0.25">
      <c r="B7" s="8"/>
      <c r="D7" s="8"/>
    </row>
    <row r="8" spans="1:5" x14ac:dyDescent="0.25">
      <c r="B8" s="8"/>
      <c r="D8" s="8"/>
    </row>
    <row r="9" spans="1:5" x14ac:dyDescent="0.25">
      <c r="B9" s="8"/>
      <c r="D9" s="8"/>
    </row>
    <row r="10" spans="1:5" x14ac:dyDescent="0.25">
      <c r="B10" s="8"/>
      <c r="D10" s="8"/>
    </row>
    <row r="11" spans="1:5" x14ac:dyDescent="0.25">
      <c r="B11" s="8"/>
      <c r="D11" s="8"/>
    </row>
    <row r="12" spans="1:5" x14ac:dyDescent="0.25">
      <c r="B12" s="1"/>
      <c r="D12" s="8"/>
    </row>
    <row r="13" spans="1:5" x14ac:dyDescent="0.25">
      <c r="B13" s="9"/>
      <c r="D13" s="9"/>
    </row>
    <row r="14" spans="1:5" x14ac:dyDescent="0.25">
      <c r="B14" s="7" t="str">
        <f>B4&amp;" lag - aktivitetsserie"</f>
        <v>0 lag - aktivitetsserie</v>
      </c>
      <c r="D14" s="7" t="str">
        <f>D4&amp;" lag - aktivitetsserie"</f>
        <v>0 lag - aktivitetsserie</v>
      </c>
    </row>
    <row r="15" spans="1:5" x14ac:dyDescent="0.25">
      <c r="B15" s="7" t="s">
        <v>3</v>
      </c>
      <c r="D15" s="7" t="s">
        <v>3</v>
      </c>
    </row>
    <row r="17" spans="2:2" x14ac:dyDescent="0.25">
      <c r="B17" t="s">
        <v>4</v>
      </c>
    </row>
  </sheetData>
  <sortState xmlns:xlrd2="http://schemas.microsoft.com/office/spreadsheetml/2017/richdata2" ref="D6:D12">
    <sortCondition ref="D6"/>
  </sortState>
  <phoneticPr fontId="8" type="noConversion"/>
  <pageMargins left="0.7" right="0.7" top="0.75" bottom="0.75" header="0.3" footer="0.3"/>
  <pageSetup paperSize="9" orientation="portrait" horizontalDpi="1200" verticalDpi="1200" r:id="rId1"/>
  <headerFooter>
    <oddHeader>&amp;LGullserien (HU)&amp;CPuljeoppsett Sesongen 2016/2017_x000D_Høringsforslag - frist 22.mai for innspill&amp;RNHF Region Vest</oddHeader>
    <oddFooter>&amp;L13.mai 2016&amp;R&amp;P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79"/>
  <sheetViews>
    <sheetView topLeftCell="A22" zoomScale="80" zoomScaleNormal="80" workbookViewId="0">
      <selection activeCell="C20" sqref="C20"/>
    </sheetView>
  </sheetViews>
  <sheetFormatPr baseColWidth="10" defaultColWidth="11.42578125" defaultRowHeight="15" x14ac:dyDescent="0.25"/>
  <cols>
    <col min="1" max="1" width="26.42578125" style="20" bestFit="1" customWidth="1"/>
    <col min="2" max="2" width="8.85546875" style="20" customWidth="1"/>
    <col min="3" max="3" width="35.85546875" style="20" bestFit="1" customWidth="1"/>
    <col min="4" max="4" width="18.42578125" style="20" customWidth="1"/>
    <col min="5" max="5" width="36" style="20" bestFit="1" customWidth="1"/>
    <col min="6" max="6" width="23.140625" style="20" bestFit="1" customWidth="1"/>
    <col min="7" max="7" width="26.42578125" style="20" bestFit="1" customWidth="1"/>
    <col min="8" max="9" width="20.7109375" style="20" bestFit="1" customWidth="1"/>
    <col min="10" max="10" width="21.5703125" style="20" bestFit="1" customWidth="1"/>
    <col min="11" max="11" width="18.42578125" style="20" bestFit="1" customWidth="1"/>
    <col min="12" max="12" width="23.42578125" style="20" customWidth="1"/>
    <col min="13" max="13" width="3.7109375" style="20" customWidth="1"/>
    <col min="14" max="14" width="21.85546875" style="20" customWidth="1"/>
    <col min="15" max="15" width="3.28515625" style="20" bestFit="1" customWidth="1"/>
    <col min="16" max="16" width="26" style="20" bestFit="1" customWidth="1"/>
    <col min="17" max="17" width="3.5703125" style="20" customWidth="1"/>
    <col min="18" max="18" width="17.7109375" style="20" bestFit="1" customWidth="1"/>
    <col min="19" max="19" width="28.42578125" style="20" customWidth="1"/>
    <col min="20" max="20" width="20.5703125" style="20" bestFit="1" customWidth="1"/>
    <col min="21" max="21" width="11.42578125" style="20"/>
    <col min="22" max="22" width="19.42578125" style="20" bestFit="1" customWidth="1"/>
    <col min="23" max="23" width="11.42578125" style="20"/>
    <col min="24" max="24" width="12.42578125" style="20" bestFit="1" customWidth="1"/>
    <col min="25" max="25" width="11.42578125" style="20"/>
    <col min="26" max="26" width="21.42578125" style="20" bestFit="1" customWidth="1"/>
    <col min="27" max="27" width="11.42578125" style="20"/>
    <col min="28" max="28" width="18.7109375" style="20" bestFit="1" customWidth="1"/>
    <col min="29" max="29" width="11.42578125" style="20"/>
    <col min="30" max="30" width="18.7109375" style="20" bestFit="1" customWidth="1"/>
    <col min="31" max="16384" width="11.42578125" style="20"/>
  </cols>
  <sheetData>
    <row r="1" spans="1:30" s="157" customFormat="1" ht="21" x14ac:dyDescent="0.35">
      <c r="A1" s="157" t="s">
        <v>101</v>
      </c>
      <c r="C1" s="158"/>
      <c r="D1" s="157">
        <f>SUM(A3:N3)</f>
        <v>46</v>
      </c>
      <c r="E1" s="157" t="s">
        <v>102</v>
      </c>
    </row>
    <row r="2" spans="1:30" x14ac:dyDescent="0.25">
      <c r="A2" s="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x14ac:dyDescent="0.25">
      <c r="A3" s="28">
        <f>COUNTA(A5:A33)</f>
        <v>29</v>
      </c>
      <c r="B3" s="10"/>
      <c r="C3" s="10"/>
      <c r="D3" s="10"/>
      <c r="E3" s="28">
        <f>COUNTA(E5:E21)</f>
        <v>17</v>
      </c>
      <c r="F3" s="10"/>
      <c r="G3" s="10"/>
      <c r="H3" s="10"/>
      <c r="I3" s="10"/>
      <c r="J3" s="10"/>
      <c r="K3" s="10"/>
      <c r="L3" s="10"/>
      <c r="M3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x14ac:dyDescent="0.25">
      <c r="A4" s="162" t="s">
        <v>103</v>
      </c>
      <c r="B4" s="10"/>
      <c r="C4" s="10"/>
      <c r="D4" s="10"/>
      <c r="E4" s="162" t="s">
        <v>104</v>
      </c>
      <c r="F4" s="10"/>
      <c r="G4" s="10"/>
      <c r="H4" s="10"/>
      <c r="I4" s="10"/>
      <c r="J4" s="10"/>
      <c r="K4" s="10"/>
      <c r="L4" s="10"/>
      <c r="M4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x14ac:dyDescent="0.25">
      <c r="A5" s="103" t="s">
        <v>105</v>
      </c>
      <c r="B5" s="10"/>
      <c r="C5" s="10"/>
      <c r="D5" s="10"/>
      <c r="E5" s="111" t="s">
        <v>106</v>
      </c>
      <c r="F5" s="10"/>
      <c r="G5" s="10"/>
      <c r="H5" s="10"/>
      <c r="I5" s="10"/>
      <c r="J5" s="10"/>
      <c r="K5" s="10"/>
      <c r="L5" s="10"/>
      <c r="M5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x14ac:dyDescent="0.25">
      <c r="A6" s="104" t="s">
        <v>19</v>
      </c>
      <c r="B6" s="10"/>
      <c r="C6" s="10"/>
      <c r="D6" s="10"/>
      <c r="E6" s="111" t="s">
        <v>107</v>
      </c>
      <c r="F6" s="10"/>
      <c r="G6" s="10"/>
      <c r="H6" s="10"/>
      <c r="I6" s="10"/>
      <c r="J6" s="10"/>
      <c r="K6" s="10"/>
      <c r="L6" s="10"/>
      <c r="M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x14ac:dyDescent="0.25">
      <c r="A7" s="104" t="s">
        <v>108</v>
      </c>
      <c r="B7" s="10"/>
      <c r="C7" s="10"/>
      <c r="D7" s="10"/>
      <c r="E7" s="111" t="s">
        <v>16</v>
      </c>
      <c r="F7" s="10"/>
      <c r="G7" s="10"/>
      <c r="H7" s="10"/>
      <c r="I7" s="10"/>
      <c r="J7" s="10"/>
      <c r="K7" s="10"/>
      <c r="L7" s="10"/>
      <c r="M7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1:30" x14ac:dyDescent="0.25">
      <c r="A8" s="104" t="s">
        <v>53</v>
      </c>
      <c r="B8" s="10"/>
      <c r="C8" s="10"/>
      <c r="D8" s="10"/>
      <c r="E8" s="111" t="s">
        <v>109</v>
      </c>
      <c r="F8" s="10"/>
      <c r="G8" s="10"/>
      <c r="H8" s="10"/>
      <c r="I8" s="10"/>
      <c r="J8" s="10"/>
      <c r="K8" s="10"/>
      <c r="L8" s="10"/>
      <c r="M8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30" x14ac:dyDescent="0.25">
      <c r="A9" s="104" t="s">
        <v>44</v>
      </c>
      <c r="B9" s="10"/>
      <c r="C9" s="10"/>
      <c r="D9" s="10"/>
      <c r="E9" s="111" t="s">
        <v>63</v>
      </c>
      <c r="F9" s="10"/>
      <c r="G9" s="10"/>
      <c r="H9" s="10"/>
      <c r="I9" s="10"/>
      <c r="J9" s="10"/>
      <c r="K9" s="10"/>
      <c r="L9" s="10"/>
      <c r="M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</row>
    <row r="10" spans="1:30" x14ac:dyDescent="0.25">
      <c r="A10" s="104" t="s">
        <v>95</v>
      </c>
      <c r="B10" s="10"/>
      <c r="C10" s="10"/>
      <c r="D10" s="10"/>
      <c r="E10" s="111" t="s">
        <v>110</v>
      </c>
      <c r="F10" s="10"/>
      <c r="G10" s="10"/>
      <c r="H10" s="10"/>
      <c r="I10" s="10"/>
      <c r="J10" s="10"/>
      <c r="K10" s="10"/>
      <c r="L10" s="10"/>
      <c r="M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</row>
    <row r="11" spans="1:30" x14ac:dyDescent="0.25">
      <c r="A11" s="104" t="s">
        <v>111</v>
      </c>
      <c r="B11" s="10"/>
      <c r="C11" s="10"/>
      <c r="D11" s="10"/>
      <c r="E11" s="111" t="s">
        <v>112</v>
      </c>
      <c r="F11" s="10"/>
      <c r="G11" s="10"/>
      <c r="H11" s="10"/>
      <c r="I11" s="10"/>
      <c r="J11" s="10"/>
      <c r="K11" s="10"/>
      <c r="L11" s="10"/>
      <c r="M1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</row>
    <row r="12" spans="1:30" x14ac:dyDescent="0.25">
      <c r="A12" s="104" t="s">
        <v>113</v>
      </c>
      <c r="B12" s="10"/>
      <c r="C12" s="10"/>
      <c r="D12" s="10"/>
      <c r="E12" s="112" t="s">
        <v>114</v>
      </c>
      <c r="F12" s="10"/>
      <c r="G12" s="10"/>
      <c r="H12" s="10"/>
      <c r="I12" s="10"/>
      <c r="J12" s="10"/>
      <c r="K12" s="10"/>
      <c r="L12" s="10"/>
      <c r="M12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</row>
    <row r="13" spans="1:30" x14ac:dyDescent="0.25">
      <c r="A13" s="104" t="s">
        <v>115</v>
      </c>
      <c r="B13" s="10"/>
      <c r="C13" s="10"/>
      <c r="D13" s="10"/>
      <c r="E13" s="113" t="s">
        <v>116</v>
      </c>
      <c r="F13" s="10"/>
      <c r="G13" s="10"/>
      <c r="H13" s="10"/>
      <c r="I13" s="10"/>
      <c r="J13" s="10"/>
      <c r="K13" s="10"/>
      <c r="L13" s="10"/>
      <c r="M13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</row>
    <row r="14" spans="1:30" x14ac:dyDescent="0.25">
      <c r="A14" s="104" t="s">
        <v>117</v>
      </c>
      <c r="B14" s="10"/>
      <c r="C14" s="10"/>
      <c r="D14" s="10"/>
      <c r="E14" s="113" t="s">
        <v>12</v>
      </c>
      <c r="F14" s="10"/>
      <c r="G14" s="10"/>
      <c r="H14" s="10"/>
      <c r="I14" s="10"/>
      <c r="J14" s="10"/>
      <c r="K14" s="10"/>
      <c r="L14" s="10"/>
      <c r="M14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1:30" x14ac:dyDescent="0.25">
      <c r="A15" s="104" t="s">
        <v>118</v>
      </c>
      <c r="B15" s="10"/>
      <c r="C15" s="10"/>
      <c r="D15" s="10"/>
      <c r="E15" s="113" t="s">
        <v>48</v>
      </c>
      <c r="F15" s="10"/>
      <c r="G15" s="10"/>
      <c r="H15" s="10"/>
      <c r="I15" s="10"/>
      <c r="J15" s="10"/>
      <c r="K15" s="10"/>
      <c r="L15" s="10"/>
      <c r="M15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</row>
    <row r="16" spans="1:30" x14ac:dyDescent="0.25">
      <c r="A16" s="104" t="s">
        <v>46</v>
      </c>
      <c r="B16" s="33"/>
      <c r="C16" s="33"/>
      <c r="D16" s="10"/>
      <c r="E16" s="113" t="s">
        <v>119</v>
      </c>
      <c r="F16" s="10"/>
      <c r="G16" s="10"/>
      <c r="H16" s="10"/>
      <c r="I16" s="10"/>
      <c r="J16" s="10"/>
      <c r="K16" s="10"/>
      <c r="L16" s="10"/>
      <c r="M16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</row>
    <row r="17" spans="1:30" x14ac:dyDescent="0.25">
      <c r="A17" s="104" t="s">
        <v>120</v>
      </c>
      <c r="B17" s="33"/>
      <c r="C17" s="10"/>
      <c r="D17" s="10"/>
      <c r="E17" s="112" t="s">
        <v>56</v>
      </c>
      <c r="F17" s="10"/>
      <c r="G17" s="10"/>
      <c r="H17" s="10"/>
      <c r="I17" s="10"/>
      <c r="J17" s="10"/>
      <c r="K17" s="10"/>
      <c r="L17" s="10"/>
      <c r="M17"/>
      <c r="N17" s="10"/>
      <c r="O17" s="10"/>
      <c r="P17" s="10"/>
      <c r="Q17" s="10"/>
      <c r="R17" s="24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</row>
    <row r="18" spans="1:30" x14ac:dyDescent="0.25">
      <c r="A18" s="104" t="s">
        <v>121</v>
      </c>
      <c r="B18" s="33"/>
      <c r="C18" s="10"/>
      <c r="D18" s="10"/>
      <c r="E18" s="113" t="s">
        <v>122</v>
      </c>
      <c r="F18" s="10"/>
      <c r="G18" s="10"/>
      <c r="H18" s="10"/>
      <c r="I18" s="10"/>
      <c r="J18" s="10"/>
      <c r="K18" s="10"/>
      <c r="L18" s="10"/>
      <c r="M1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</row>
    <row r="19" spans="1:30" x14ac:dyDescent="0.25">
      <c r="A19" s="103" t="s">
        <v>123</v>
      </c>
      <c r="B19" s="33"/>
      <c r="C19" s="10"/>
      <c r="D19" s="10"/>
      <c r="E19" s="113" t="s">
        <v>124</v>
      </c>
      <c r="F19" s="10"/>
      <c r="G19" s="10"/>
      <c r="H19" s="10"/>
      <c r="I19" s="10"/>
      <c r="J19" s="10"/>
      <c r="K19" s="10"/>
      <c r="L19" s="10"/>
      <c r="M19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</row>
    <row r="20" spans="1:30" x14ac:dyDescent="0.25">
      <c r="A20" s="104" t="s">
        <v>125</v>
      </c>
      <c r="B20" s="33"/>
      <c r="C20" s="10"/>
      <c r="D20" s="10"/>
      <c r="E20" s="113" t="s">
        <v>126</v>
      </c>
      <c r="F20" s="10"/>
      <c r="G20" s="10"/>
      <c r="H20" s="10"/>
      <c r="I20" s="10"/>
      <c r="J20" s="10"/>
      <c r="K20" s="10"/>
      <c r="L20" s="10"/>
      <c r="M2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</row>
    <row r="21" spans="1:30" x14ac:dyDescent="0.25">
      <c r="A21" s="104" t="s">
        <v>127</v>
      </c>
      <c r="B21" s="33"/>
      <c r="C21" s="10"/>
      <c r="D21" s="10"/>
      <c r="E21" s="240" t="s">
        <v>47</v>
      </c>
      <c r="F21" s="211"/>
      <c r="G21" s="10"/>
      <c r="H21" s="10"/>
      <c r="I21" s="10"/>
      <c r="J21" s="10"/>
      <c r="K21" s="10"/>
      <c r="L21" s="34"/>
      <c r="M21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</row>
    <row r="22" spans="1:30" x14ac:dyDescent="0.25">
      <c r="A22" s="104" t="s">
        <v>98</v>
      </c>
      <c r="B22" s="33"/>
      <c r="C22" s="33"/>
      <c r="D22" s="10"/>
      <c r="E22" s="193" t="s">
        <v>128</v>
      </c>
      <c r="F22" s="10"/>
      <c r="G22" s="10"/>
      <c r="H22" s="10"/>
      <c r="I22" s="10"/>
      <c r="J22" s="10"/>
      <c r="K22" s="10"/>
      <c r="L22" s="10"/>
      <c r="M22"/>
      <c r="N22" s="10"/>
      <c r="O22" s="10"/>
      <c r="P22" s="10"/>
      <c r="Q22" s="10"/>
      <c r="R22" s="24"/>
      <c r="S22" s="24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</row>
    <row r="23" spans="1:30" x14ac:dyDescent="0.25">
      <c r="A23" s="104" t="s">
        <v>18</v>
      </c>
      <c r="B23" s="33"/>
      <c r="C23" s="33"/>
      <c r="D23" s="33"/>
      <c r="E23" s="165" t="s">
        <v>158</v>
      </c>
      <c r="F23" s="83"/>
      <c r="G23" s="10"/>
      <c r="H23" s="10"/>
      <c r="I23" s="10"/>
      <c r="J23" s="10"/>
      <c r="K23" s="10"/>
      <c r="L23" s="10"/>
      <c r="M23"/>
      <c r="N23" s="10"/>
      <c r="O23" s="10"/>
      <c r="P23" s="10"/>
      <c r="Q23" s="10"/>
      <c r="R23" s="24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</row>
    <row r="24" spans="1:30" x14ac:dyDescent="0.25">
      <c r="A24" s="104" t="s">
        <v>129</v>
      </c>
      <c r="B24" s="35"/>
      <c r="C24" s="35"/>
      <c r="D24" s="33"/>
      <c r="E24" s="10"/>
      <c r="F24" s="10"/>
      <c r="G24" s="10"/>
      <c r="H24" s="10"/>
      <c r="I24" s="10"/>
      <c r="J24" s="10"/>
      <c r="K24"/>
      <c r="L24" s="10"/>
      <c r="M24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</row>
    <row r="25" spans="1:30" x14ac:dyDescent="0.25">
      <c r="A25" s="104" t="s">
        <v>49</v>
      </c>
      <c r="B25" s="35"/>
      <c r="C25" s="35"/>
      <c r="D25" s="33"/>
      <c r="E25" s="10"/>
      <c r="F25" s="10"/>
      <c r="G25" s="10"/>
      <c r="H25" s="10"/>
      <c r="I25" s="10"/>
      <c r="J25" s="10"/>
      <c r="K25"/>
      <c r="L25" s="10"/>
      <c r="M25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</row>
    <row r="26" spans="1:30" x14ac:dyDescent="0.25">
      <c r="A26" s="104" t="s">
        <v>130</v>
      </c>
      <c r="B26" s="10"/>
      <c r="C26" s="10"/>
      <c r="D26" s="33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</row>
    <row r="27" spans="1:30" x14ac:dyDescent="0.25">
      <c r="A27" s="104" t="s">
        <v>131</v>
      </c>
      <c r="B27" s="10"/>
      <c r="C27" s="10"/>
      <c r="D27" s="33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</row>
    <row r="28" spans="1:30" x14ac:dyDescent="0.25">
      <c r="A28" s="104" t="s">
        <v>132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</row>
    <row r="29" spans="1:30" x14ac:dyDescent="0.25">
      <c r="A29" s="104" t="s">
        <v>60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</row>
    <row r="30" spans="1:30" x14ac:dyDescent="0.25">
      <c r="A30" s="104" t="s">
        <v>36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 x14ac:dyDescent="0.25">
      <c r="A31" s="104" t="s">
        <v>17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</row>
    <row r="32" spans="1:30" x14ac:dyDescent="0.25">
      <c r="A32" s="104" t="s">
        <v>66</v>
      </c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</row>
    <row r="33" spans="1:30" x14ac:dyDescent="0.25">
      <c r="A33" s="104" t="s">
        <v>80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</row>
    <row r="34" spans="1:30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</row>
    <row r="35" spans="1:30" x14ac:dyDescent="0.25">
      <c r="A35" s="162" t="str">
        <f>A3&amp;" lag - aktivitetsserie"</f>
        <v>29 lag - aktivitetsserie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</row>
    <row r="36" spans="1:30" x14ac:dyDescent="0.25">
      <c r="A36" s="165" t="s">
        <v>158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</row>
    <row r="37" spans="1:3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8" spans="1:30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</row>
    <row r="39" spans="1:30" s="157" customFormat="1" ht="21" x14ac:dyDescent="0.35">
      <c r="A39" s="157" t="s">
        <v>133</v>
      </c>
      <c r="C39" s="158">
        <f>SUM(A41:N41)</f>
        <v>59</v>
      </c>
      <c r="D39" s="157" t="s">
        <v>102</v>
      </c>
    </row>
    <row r="40" spans="1:30" x14ac:dyDescent="0.25">
      <c r="A40" s="2"/>
      <c r="B40" s="10"/>
      <c r="C40" s="10"/>
      <c r="D40" s="10"/>
      <c r="E40" s="10"/>
      <c r="F40" s="10"/>
      <c r="G40" s="10"/>
      <c r="H4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</row>
    <row r="41" spans="1:30" x14ac:dyDescent="0.25">
      <c r="A41" s="28">
        <f>COUNTA(A43:A70)</f>
        <v>25</v>
      </c>
      <c r="B41" s="10"/>
      <c r="C41" s="28">
        <f>COUNTA(C43:C59)</f>
        <v>16</v>
      </c>
      <c r="D41" s="10"/>
      <c r="E41" s="10"/>
      <c r="F41" s="28">
        <f>COUNTA(F43:F60)</f>
        <v>18</v>
      </c>
      <c r="G41" s="10"/>
      <c r="H41" s="10"/>
      <c r="I41" s="10"/>
      <c r="J41" s="10"/>
      <c r="K41" s="10"/>
      <c r="L41" s="10"/>
      <c r="M41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</row>
    <row r="42" spans="1:30" ht="19.5" customHeight="1" x14ac:dyDescent="0.25">
      <c r="A42" s="162" t="s">
        <v>134</v>
      </c>
      <c r="B42" s="10"/>
      <c r="C42" s="170" t="s">
        <v>135</v>
      </c>
      <c r="D42" s="10"/>
      <c r="E42" s="10"/>
      <c r="F42" s="162" t="s">
        <v>136</v>
      </c>
      <c r="G42" s="10"/>
      <c r="H42" s="10"/>
      <c r="I42" s="10"/>
      <c r="J42" s="10"/>
      <c r="K42" s="10"/>
      <c r="L42" s="10"/>
      <c r="M42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</row>
    <row r="43" spans="1:30" x14ac:dyDescent="0.25">
      <c r="A43" s="103" t="s">
        <v>54</v>
      </c>
      <c r="B43" s="10"/>
      <c r="C43" s="103" t="s">
        <v>137</v>
      </c>
      <c r="D43" s="10"/>
      <c r="E43" s="10"/>
      <c r="F43" s="112" t="s">
        <v>138</v>
      </c>
      <c r="G43" s="10"/>
      <c r="H43" s="10"/>
      <c r="I43" s="10"/>
      <c r="J43" s="10"/>
      <c r="K43" s="10"/>
      <c r="L43" s="10"/>
      <c r="M43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</row>
    <row r="44" spans="1:30" x14ac:dyDescent="0.25">
      <c r="A44" s="104" t="s">
        <v>19</v>
      </c>
      <c r="B44" s="10"/>
      <c r="C44" s="104" t="s">
        <v>139</v>
      </c>
      <c r="D44" s="10"/>
      <c r="E44" s="10"/>
      <c r="F44" s="113" t="s">
        <v>63</v>
      </c>
      <c r="G44" s="10"/>
      <c r="H44" s="10"/>
      <c r="I44" s="10"/>
      <c r="J44" s="10"/>
      <c r="K44" s="10"/>
      <c r="L44" s="10"/>
      <c r="M44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</row>
    <row r="45" spans="1:30" x14ac:dyDescent="0.25">
      <c r="A45" s="104" t="s">
        <v>140</v>
      </c>
      <c r="B45" s="10"/>
      <c r="C45" s="104" t="s">
        <v>87</v>
      </c>
      <c r="D45" s="10"/>
      <c r="E45" s="10"/>
      <c r="F45" s="113" t="s">
        <v>110</v>
      </c>
      <c r="G45" s="10"/>
      <c r="H45" s="10"/>
      <c r="I45" s="10"/>
      <c r="J45" s="10"/>
      <c r="K45" s="10"/>
      <c r="L45" s="10"/>
      <c r="M45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</row>
    <row r="46" spans="1:30" x14ac:dyDescent="0.25">
      <c r="A46" s="104" t="s">
        <v>23</v>
      </c>
      <c r="B46" s="10"/>
      <c r="C46" s="104" t="s">
        <v>11</v>
      </c>
      <c r="D46" s="10"/>
      <c r="E46" s="10"/>
      <c r="F46" s="113" t="s">
        <v>141</v>
      </c>
      <c r="G46" s="10"/>
      <c r="H46" s="10"/>
      <c r="I46" s="10"/>
      <c r="J46" s="10"/>
      <c r="K46" s="10"/>
      <c r="L46" s="10"/>
      <c r="M46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</row>
    <row r="47" spans="1:30" x14ac:dyDescent="0.25">
      <c r="A47" s="104" t="s">
        <v>142</v>
      </c>
      <c r="B47" s="10"/>
      <c r="C47" s="104" t="s">
        <v>70</v>
      </c>
      <c r="D47" s="10"/>
      <c r="E47" s="10"/>
      <c r="F47" s="112" t="s">
        <v>13</v>
      </c>
      <c r="G47" s="10"/>
      <c r="H47" s="10"/>
      <c r="I47" s="10"/>
      <c r="J47" s="10"/>
      <c r="K47" s="10"/>
      <c r="L47" s="10"/>
      <c r="M47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</row>
    <row r="48" spans="1:30" ht="18" customHeight="1" x14ac:dyDescent="0.25">
      <c r="A48" s="104" t="s">
        <v>53</v>
      </c>
      <c r="B48" s="10"/>
      <c r="C48" s="104" t="s">
        <v>28</v>
      </c>
      <c r="D48" s="10"/>
      <c r="E48" s="10"/>
      <c r="F48" s="113" t="s">
        <v>45</v>
      </c>
      <c r="G48" s="10"/>
      <c r="H48" s="10"/>
      <c r="I48" s="10"/>
      <c r="J48" s="10"/>
      <c r="K48" s="10"/>
      <c r="L48" s="10"/>
      <c r="M48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</row>
    <row r="49" spans="1:30" x14ac:dyDescent="0.25">
      <c r="A49" s="104" t="s">
        <v>117</v>
      </c>
      <c r="B49" s="10"/>
      <c r="C49" s="104" t="s">
        <v>98</v>
      </c>
      <c r="D49" s="10"/>
      <c r="E49" s="10"/>
      <c r="F49" s="113" t="s">
        <v>143</v>
      </c>
      <c r="G49" s="10"/>
      <c r="H49" s="10"/>
      <c r="I49" s="10"/>
      <c r="J49" s="10"/>
      <c r="K49" s="10"/>
      <c r="L49" s="10"/>
      <c r="M49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</row>
    <row r="50" spans="1:30" x14ac:dyDescent="0.25">
      <c r="A50" s="104" t="s">
        <v>118</v>
      </c>
      <c r="B50" s="10"/>
      <c r="C50" s="104" t="s">
        <v>18</v>
      </c>
      <c r="D50" s="10"/>
      <c r="E50" s="10"/>
      <c r="F50" s="113" t="s">
        <v>144</v>
      </c>
      <c r="G50" s="10"/>
      <c r="H50" s="10"/>
      <c r="I50" s="10"/>
      <c r="J50" s="10"/>
      <c r="K50" s="10"/>
      <c r="L50" s="10"/>
      <c r="M5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</row>
    <row r="51" spans="1:30" x14ac:dyDescent="0.25">
      <c r="A51" s="104" t="s">
        <v>145</v>
      </c>
      <c r="B51" s="10"/>
      <c r="C51" s="104" t="s">
        <v>78</v>
      </c>
      <c r="D51" s="10"/>
      <c r="E51" s="10"/>
      <c r="F51" s="113" t="s">
        <v>12</v>
      </c>
      <c r="G51" s="10"/>
      <c r="H51" s="10"/>
      <c r="I51" s="10"/>
      <c r="J51" s="10"/>
      <c r="K51" s="10"/>
      <c r="L51" s="10"/>
      <c r="M51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</row>
    <row r="52" spans="1:30" x14ac:dyDescent="0.25">
      <c r="A52" s="104" t="s">
        <v>65</v>
      </c>
      <c r="B52" s="10"/>
      <c r="C52" s="104" t="s">
        <v>146</v>
      </c>
      <c r="D52" s="10"/>
      <c r="E52" s="10"/>
      <c r="F52" s="113" t="s">
        <v>147</v>
      </c>
      <c r="G52" s="10"/>
      <c r="H52" s="10"/>
      <c r="I52" s="10"/>
      <c r="J52" s="10"/>
      <c r="K52" s="10"/>
      <c r="L52" s="10"/>
      <c r="M52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</row>
    <row r="53" spans="1:30" x14ac:dyDescent="0.25">
      <c r="A53" s="104" t="s">
        <v>81</v>
      </c>
      <c r="B53" s="10"/>
      <c r="C53" s="104" t="s">
        <v>61</v>
      </c>
      <c r="D53" s="10"/>
      <c r="E53" s="10"/>
      <c r="F53" s="113" t="s">
        <v>148</v>
      </c>
      <c r="G53" s="10"/>
      <c r="H53" s="10"/>
      <c r="I53" s="10"/>
      <c r="J53" s="10"/>
      <c r="K53" s="10"/>
      <c r="L53" s="10"/>
      <c r="M53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</row>
    <row r="54" spans="1:30" x14ac:dyDescent="0.25">
      <c r="A54" s="104" t="s">
        <v>38</v>
      </c>
      <c r="B54" s="33"/>
      <c r="C54" s="104" t="s">
        <v>149</v>
      </c>
      <c r="D54" s="10"/>
      <c r="E54" s="10"/>
      <c r="F54" s="113" t="s">
        <v>47</v>
      </c>
      <c r="G54" s="10"/>
      <c r="H54" s="10"/>
      <c r="I54" s="10"/>
      <c r="J54" s="10"/>
      <c r="K54" s="10"/>
      <c r="L54" s="10"/>
      <c r="M54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</row>
    <row r="55" spans="1:30" x14ac:dyDescent="0.25">
      <c r="A55" s="104" t="s">
        <v>150</v>
      </c>
      <c r="B55" s="33"/>
      <c r="C55" s="104" t="s">
        <v>66</v>
      </c>
      <c r="D55" s="10"/>
      <c r="E55" s="10"/>
      <c r="F55" s="113" t="s">
        <v>151</v>
      </c>
      <c r="G55" s="10"/>
      <c r="H55" s="10"/>
      <c r="I55" s="10"/>
      <c r="J55" s="10"/>
      <c r="K55" s="10"/>
      <c r="L55" s="10"/>
      <c r="M55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</row>
    <row r="56" spans="1:30" x14ac:dyDescent="0.25">
      <c r="A56" s="104" t="s">
        <v>94</v>
      </c>
      <c r="B56" s="33"/>
      <c r="C56" s="106" t="s">
        <v>152</v>
      </c>
      <c r="D56" s="10"/>
      <c r="E56" s="10"/>
      <c r="F56" s="112" t="s">
        <v>56</v>
      </c>
      <c r="G56" s="10"/>
      <c r="H56" s="10"/>
      <c r="I56" s="10"/>
      <c r="J56" s="10"/>
      <c r="K56" s="10"/>
      <c r="L56" s="10"/>
      <c r="M56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</row>
    <row r="57" spans="1:30" x14ac:dyDescent="0.25">
      <c r="A57" s="104" t="s">
        <v>153</v>
      </c>
      <c r="B57" s="33"/>
      <c r="C57" s="106" t="s">
        <v>154</v>
      </c>
      <c r="D57" s="10"/>
      <c r="E57" s="10"/>
      <c r="F57" s="113" t="s">
        <v>37</v>
      </c>
      <c r="G57" s="10"/>
      <c r="H57" s="10"/>
      <c r="I57" s="10"/>
      <c r="J57" s="10"/>
      <c r="K57" s="10"/>
      <c r="L57" s="10"/>
      <c r="M57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</row>
    <row r="58" spans="1:30" x14ac:dyDescent="0.25">
      <c r="A58" s="104" t="s">
        <v>60</v>
      </c>
      <c r="B58" s="33"/>
      <c r="C58" s="18" t="s">
        <v>129</v>
      </c>
      <c r="D58" s="10"/>
      <c r="E58" s="10"/>
      <c r="F58" s="113" t="s">
        <v>155</v>
      </c>
      <c r="G58" s="10"/>
      <c r="H58" s="10"/>
      <c r="I58" s="10"/>
      <c r="J58" s="10"/>
      <c r="K58" s="10"/>
      <c r="L58" s="10"/>
      <c r="M58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0" x14ac:dyDescent="0.25">
      <c r="A59" s="104" t="s">
        <v>156</v>
      </c>
      <c r="B59" s="33"/>
      <c r="C59" s="49"/>
      <c r="D59" s="10"/>
      <c r="E59" s="10"/>
      <c r="F59" s="113" t="s">
        <v>52</v>
      </c>
      <c r="G59" s="10"/>
      <c r="H59" s="44"/>
      <c r="I59" s="34"/>
      <c r="J59" s="10"/>
      <c r="K59" s="10"/>
      <c r="L59" s="10"/>
      <c r="M5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</row>
    <row r="60" spans="1:30" x14ac:dyDescent="0.25">
      <c r="A60" s="104" t="s">
        <v>157</v>
      </c>
      <c r="B60" s="33"/>
      <c r="C60" s="200" t="str">
        <f>C41&amp;" lag - aktivitetsserie"</f>
        <v>16 lag - aktivitetsserie</v>
      </c>
      <c r="D60" s="10"/>
      <c r="E60" s="10"/>
      <c r="F60" s="113" t="s">
        <v>30</v>
      </c>
      <c r="G60" s="10"/>
      <c r="H60" s="44"/>
      <c r="I60" s="10"/>
      <c r="J60" s="10"/>
      <c r="K60" s="10"/>
      <c r="L60" s="10"/>
      <c r="M60"/>
      <c r="N60" s="10"/>
      <c r="O60" s="10"/>
      <c r="P60" s="10"/>
      <c r="Q60" s="10"/>
      <c r="R60" s="24"/>
      <c r="S60" s="24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</row>
    <row r="61" spans="1:30" x14ac:dyDescent="0.25">
      <c r="A61" s="104" t="s">
        <v>40</v>
      </c>
      <c r="B61" s="33"/>
      <c r="C61" s="201" t="s">
        <v>158</v>
      </c>
      <c r="D61" s="10"/>
      <c r="E61" s="10"/>
      <c r="F61" s="166" t="s">
        <v>159</v>
      </c>
      <c r="G61" s="10"/>
      <c r="H61" s="10"/>
      <c r="I61" s="10"/>
      <c r="J61" s="10"/>
      <c r="K61" s="10"/>
      <c r="L61" s="10"/>
      <c r="M61"/>
      <c r="N61" s="10"/>
      <c r="O61" s="10"/>
      <c r="P61" s="10"/>
      <c r="Q61" s="10"/>
      <c r="R61" s="2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</row>
    <row r="62" spans="1:30" x14ac:dyDescent="0.25">
      <c r="A62" s="104" t="s">
        <v>49</v>
      </c>
      <c r="B62" s="33"/>
      <c r="C62" s="10"/>
      <c r="D62" s="10"/>
      <c r="E62" s="10"/>
      <c r="F62" s="167" t="s">
        <v>158</v>
      </c>
      <c r="G62" s="10"/>
      <c r="H62" s="10"/>
      <c r="I62" s="10"/>
      <c r="J62" s="10"/>
      <c r="K62" s="83"/>
      <c r="L62" s="10"/>
      <c r="M62"/>
      <c r="N62" s="10"/>
      <c r="O62" s="10"/>
      <c r="P62" s="10"/>
      <c r="Q62" s="10"/>
      <c r="R62" s="2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</row>
    <row r="63" spans="1:30" x14ac:dyDescent="0.25">
      <c r="A63" s="104" t="s">
        <v>24</v>
      </c>
      <c r="B63" s="33"/>
      <c r="C63" s="33"/>
      <c r="D63" s="10"/>
      <c r="E63"/>
      <c r="F63" s="10"/>
      <c r="G63" s="10"/>
      <c r="H63" s="10"/>
      <c r="I63" s="10"/>
      <c r="J63" s="10"/>
      <c r="K63" s="83"/>
      <c r="L63" s="10"/>
      <c r="M63"/>
      <c r="N63" s="10"/>
      <c r="O63" s="10"/>
      <c r="P63" s="10"/>
      <c r="Q63" s="10"/>
      <c r="R63" s="2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</row>
    <row r="64" spans="1:30" x14ac:dyDescent="0.25">
      <c r="A64" s="104" t="s">
        <v>62</v>
      </c>
      <c r="B64" s="33"/>
      <c r="C64" s="33"/>
      <c r="D64" s="10"/>
      <c r="E64"/>
      <c r="F64" s="10"/>
      <c r="G64" s="10"/>
      <c r="H64" s="10"/>
      <c r="I64" s="10"/>
      <c r="J64" s="10"/>
      <c r="K64" s="83"/>
      <c r="L64" s="10"/>
      <c r="M64"/>
      <c r="N64" s="10"/>
      <c r="O64" s="10"/>
      <c r="P64" s="10"/>
      <c r="Q64" s="10"/>
      <c r="R64" s="2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</row>
    <row r="65" spans="1:30" x14ac:dyDescent="0.25">
      <c r="A65" s="104" t="s">
        <v>39</v>
      </c>
      <c r="B65" s="33"/>
      <c r="C65" s="33"/>
      <c r="D65" s="10"/>
      <c r="E65"/>
      <c r="F65" s="10"/>
      <c r="G65" s="10"/>
      <c r="H65"/>
      <c r="I65" s="10"/>
      <c r="J65" s="10"/>
      <c r="K65" s="83"/>
      <c r="L65" s="10"/>
      <c r="M65"/>
      <c r="N65" s="10"/>
      <c r="O65" s="10"/>
      <c r="P65" s="10"/>
      <c r="Q65" s="10"/>
      <c r="R65" s="2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1:30" x14ac:dyDescent="0.25">
      <c r="A66" s="104" t="s">
        <v>161</v>
      </c>
      <c r="B66" s="33"/>
      <c r="C66" s="33"/>
      <c r="D66" s="10"/>
      <c r="E66"/>
      <c r="F66" s="10"/>
      <c r="G66" s="10"/>
      <c r="H66"/>
      <c r="I66" s="10"/>
      <c r="J66" s="10"/>
      <c r="K66" s="83"/>
      <c r="L66" s="10"/>
      <c r="M66"/>
      <c r="N66" s="10"/>
      <c r="O66" s="10"/>
      <c r="P66" s="10"/>
      <c r="Q66" s="10"/>
      <c r="R66" s="2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</row>
    <row r="67" spans="1:30" x14ac:dyDescent="0.25">
      <c r="A67" s="134" t="s">
        <v>162</v>
      </c>
      <c r="B67" s="33"/>
      <c r="C67" s="33"/>
      <c r="D67" s="10"/>
      <c r="E67" s="10"/>
      <c r="F67" s="10"/>
      <c r="G67" s="10"/>
      <c r="H67"/>
      <c r="I67" s="10"/>
      <c r="J67" s="10"/>
      <c r="K67" s="83"/>
      <c r="L67" s="10"/>
      <c r="M67"/>
      <c r="N67" s="10"/>
      <c r="O67" s="10"/>
      <c r="P67" s="10"/>
      <c r="Q67" s="10"/>
      <c r="R67" s="2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</row>
    <row r="68" spans="1:30" x14ac:dyDescent="0.25">
      <c r="A68" s="29"/>
      <c r="B68" s="33"/>
      <c r="C68" s="33"/>
      <c r="D68" s="10"/>
      <c r="E68" s="10"/>
      <c r="F68" s="10"/>
      <c r="G68" s="10"/>
      <c r="H68"/>
      <c r="I68" s="10"/>
      <c r="J68" s="10"/>
      <c r="K68"/>
      <c r="L68" s="10"/>
      <c r="M68"/>
      <c r="N68" s="10"/>
      <c r="O68" s="10"/>
      <c r="P68" s="10"/>
      <c r="Q68" s="10"/>
      <c r="R68" s="24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</row>
    <row r="69" spans="1:30" x14ac:dyDescent="0.25">
      <c r="A69" s="29"/>
      <c r="B69" s="33"/>
      <c r="C69" s="33"/>
      <c r="D69" s="10"/>
      <c r="E69" s="10"/>
      <c r="F69" s="10"/>
      <c r="G69" s="10"/>
      <c r="H69"/>
      <c r="I69" s="10"/>
      <c r="J69" s="10"/>
      <c r="K69"/>
      <c r="L69" s="10"/>
      <c r="M69"/>
      <c r="N69" s="10"/>
      <c r="O69" s="10"/>
      <c r="P69" s="10"/>
      <c r="Q69" s="10"/>
      <c r="R69" s="2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</row>
    <row r="70" spans="1:30" x14ac:dyDescent="0.25">
      <c r="A70" s="29"/>
      <c r="B70" s="33"/>
      <c r="C70" s="33"/>
      <c r="D70" s="10"/>
      <c r="E70" s="10"/>
      <c r="F70" s="10"/>
      <c r="G70" s="10"/>
      <c r="H70"/>
      <c r="I70" s="10"/>
      <c r="J70" s="10"/>
      <c r="K70"/>
      <c r="L70" s="10"/>
      <c r="M70"/>
      <c r="N70" s="10"/>
      <c r="O70" s="10"/>
      <c r="P70" s="10"/>
      <c r="Q70" s="10"/>
      <c r="R7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</row>
    <row r="71" spans="1:30" x14ac:dyDescent="0.25">
      <c r="A71" s="162" t="str">
        <f>A41&amp;" lag - aktivitetsserie"</f>
        <v>25 lag - aktivitetsserie</v>
      </c>
      <c r="B71" s="35"/>
      <c r="C71" s="35"/>
      <c r="D71" s="10"/>
      <c r="E71" s="10"/>
      <c r="F71" s="10"/>
      <c r="G71" s="10"/>
      <c r="H71" s="10"/>
      <c r="I71" s="10"/>
      <c r="J71" s="10"/>
      <c r="K71"/>
      <c r="L71" s="10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</row>
    <row r="72" spans="1:30" x14ac:dyDescent="0.25">
      <c r="A72" s="162" t="s">
        <v>158</v>
      </c>
      <c r="B72" s="35"/>
      <c r="C72" s="35"/>
      <c r="D72" s="10"/>
      <c r="E72" s="10"/>
      <c r="F72" s="10"/>
      <c r="G72" s="10"/>
      <c r="H72" s="10"/>
      <c r="I72" s="10"/>
      <c r="J72" s="10"/>
      <c r="K72"/>
      <c r="L72" s="10"/>
      <c r="M72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</row>
    <row r="73" spans="1:30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</row>
    <row r="74" spans="1:30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</row>
    <row r="75" spans="1:30" x14ac:dyDescent="0.25">
      <c r="A75" s="21"/>
      <c r="B75" s="21"/>
      <c r="C75" s="21"/>
      <c r="D75" s="12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</row>
    <row r="76" spans="1:30" s="157" customFormat="1" ht="21" x14ac:dyDescent="0.35">
      <c r="A76" s="157" t="s">
        <v>163</v>
      </c>
      <c r="C76" s="158">
        <f>SUM(A78:N78)</f>
        <v>56</v>
      </c>
      <c r="D76" s="157" t="s">
        <v>102</v>
      </c>
    </row>
    <row r="77" spans="1:30" x14ac:dyDescent="0.25">
      <c r="A77" s="33"/>
      <c r="B77" s="33"/>
      <c r="C77" s="10"/>
      <c r="D77" s="10"/>
      <c r="E77" s="35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</row>
    <row r="78" spans="1:30" x14ac:dyDescent="0.25">
      <c r="A78" s="28">
        <f>COUNTA(A80:A103)</f>
        <v>22</v>
      </c>
      <c r="B78" s="10"/>
      <c r="C78" s="160">
        <f>COUNTA(C80:C95)</f>
        <v>15</v>
      </c>
      <c r="D78" s="10"/>
      <c r="E78" s="35"/>
      <c r="F78" s="28">
        <f>COUNTA(F80:F98)</f>
        <v>19</v>
      </c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</row>
    <row r="79" spans="1:30" x14ac:dyDescent="0.25">
      <c r="A79" s="162" t="s">
        <v>164</v>
      </c>
      <c r="B79" s="10"/>
      <c r="C79" s="170" t="s">
        <v>165</v>
      </c>
      <c r="D79" s="10"/>
      <c r="E79" s="22"/>
      <c r="F79" s="162" t="s">
        <v>166</v>
      </c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</row>
    <row r="80" spans="1:30" x14ac:dyDescent="0.25">
      <c r="A80" s="108" t="s">
        <v>53</v>
      </c>
      <c r="B80" s="10"/>
      <c r="C80" s="108" t="s">
        <v>40</v>
      </c>
      <c r="D80" s="10"/>
      <c r="E80" s="10"/>
      <c r="F80" s="112" t="s">
        <v>13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</row>
    <row r="81" spans="1:30" x14ac:dyDescent="0.25">
      <c r="A81" s="109" t="s">
        <v>167</v>
      </c>
      <c r="B81" s="10"/>
      <c r="C81" s="109" t="s">
        <v>76</v>
      </c>
      <c r="D81" s="10"/>
      <c r="E81" s="35"/>
      <c r="F81" s="113" t="s">
        <v>106</v>
      </c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</row>
    <row r="82" spans="1:30" x14ac:dyDescent="0.25">
      <c r="A82" s="109" t="s">
        <v>54</v>
      </c>
      <c r="B82" s="10"/>
      <c r="C82" s="109" t="s">
        <v>72</v>
      </c>
      <c r="D82" s="10"/>
      <c r="E82" s="10"/>
      <c r="F82" s="113" t="s">
        <v>168</v>
      </c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</row>
    <row r="83" spans="1:30" x14ac:dyDescent="0.25">
      <c r="A83" s="109" t="s">
        <v>19</v>
      </c>
      <c r="B83" s="10"/>
      <c r="C83" s="109" t="s">
        <v>35</v>
      </c>
      <c r="D83" s="10"/>
      <c r="E83" s="10"/>
      <c r="F83" s="113" t="s">
        <v>148</v>
      </c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</row>
    <row r="84" spans="1:30" x14ac:dyDescent="0.25">
      <c r="A84" s="109" t="s">
        <v>169</v>
      </c>
      <c r="B84" s="10"/>
      <c r="C84" s="109" t="s">
        <v>92</v>
      </c>
      <c r="D84" s="10"/>
      <c r="E84" s="10"/>
      <c r="F84" s="113" t="s">
        <v>170</v>
      </c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</row>
    <row r="85" spans="1:30" x14ac:dyDescent="0.25">
      <c r="A85" s="109" t="s">
        <v>140</v>
      </c>
      <c r="B85" s="10"/>
      <c r="C85" s="109" t="s">
        <v>171</v>
      </c>
      <c r="D85" s="10"/>
      <c r="E85" s="10"/>
      <c r="F85" s="113" t="s">
        <v>12</v>
      </c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</row>
    <row r="86" spans="1:30" x14ac:dyDescent="0.25">
      <c r="A86" s="109" t="s">
        <v>23</v>
      </c>
      <c r="B86" s="10"/>
      <c r="C86" s="109" t="s">
        <v>24</v>
      </c>
      <c r="D86" s="10"/>
      <c r="E86" s="10"/>
      <c r="F86" s="113" t="s">
        <v>172</v>
      </c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</row>
    <row r="87" spans="1:30" x14ac:dyDescent="0.25">
      <c r="A87" s="109" t="s">
        <v>145</v>
      </c>
      <c r="B87" s="10"/>
      <c r="C87" s="109" t="s">
        <v>78</v>
      </c>
      <c r="D87" s="10"/>
      <c r="E87" s="10"/>
      <c r="F87" s="113" t="s">
        <v>16</v>
      </c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</row>
    <row r="88" spans="1:30" x14ac:dyDescent="0.25">
      <c r="A88" s="109" t="s">
        <v>44</v>
      </c>
      <c r="B88" s="10"/>
      <c r="C88" s="109" t="s">
        <v>94</v>
      </c>
      <c r="D88" s="10"/>
      <c r="E88" s="10"/>
      <c r="F88" s="113" t="s">
        <v>109</v>
      </c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</row>
    <row r="89" spans="1:30" x14ac:dyDescent="0.25">
      <c r="A89" s="109" t="s">
        <v>95</v>
      </c>
      <c r="B89" s="10"/>
      <c r="C89" s="109" t="s">
        <v>173</v>
      </c>
      <c r="D89" s="10"/>
      <c r="E89" s="10"/>
      <c r="F89" s="113" t="s">
        <v>48</v>
      </c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</row>
    <row r="90" spans="1:30" x14ac:dyDescent="0.25">
      <c r="A90" s="109" t="s">
        <v>80</v>
      </c>
      <c r="B90" s="10"/>
      <c r="C90" s="109" t="s">
        <v>46</v>
      </c>
      <c r="D90" s="10"/>
      <c r="E90" s="10"/>
      <c r="F90" s="113" t="s">
        <v>63</v>
      </c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24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</row>
    <row r="91" spans="1:30" x14ac:dyDescent="0.25">
      <c r="A91" s="109" t="s">
        <v>157</v>
      </c>
      <c r="B91" s="10"/>
      <c r="C91" s="109" t="s">
        <v>31</v>
      </c>
      <c r="D91" s="10"/>
      <c r="E91" s="10"/>
      <c r="F91" s="113" t="s">
        <v>47</v>
      </c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</row>
    <row r="92" spans="1:30" x14ac:dyDescent="0.25">
      <c r="A92" s="109" t="s">
        <v>174</v>
      </c>
      <c r="B92" s="10"/>
      <c r="C92" s="29"/>
      <c r="D92" s="10"/>
      <c r="E92" s="10"/>
      <c r="F92" s="113" t="s">
        <v>37</v>
      </c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</row>
    <row r="93" spans="1:30" ht="15" customHeight="1" x14ac:dyDescent="0.25">
      <c r="A93" s="109" t="s">
        <v>64</v>
      </c>
      <c r="B93" s="10"/>
      <c r="C93" s="110" t="s">
        <v>175</v>
      </c>
      <c r="D93" s="10"/>
      <c r="E93" s="10"/>
      <c r="F93" s="113" t="s">
        <v>112</v>
      </c>
      <c r="G93" s="10"/>
      <c r="H93" s="10"/>
      <c r="I93" s="44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</row>
    <row r="94" spans="1:30" ht="15" customHeight="1" x14ac:dyDescent="0.25">
      <c r="A94" s="109" t="s">
        <v>62</v>
      </c>
      <c r="B94" s="10"/>
      <c r="C94" s="161" t="s">
        <v>93</v>
      </c>
      <c r="D94" s="10"/>
      <c r="E94" s="10"/>
      <c r="F94" s="113" t="s">
        <v>52</v>
      </c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</row>
    <row r="95" spans="1:30" x14ac:dyDescent="0.25">
      <c r="A95" s="109" t="s">
        <v>39</v>
      </c>
      <c r="B95" s="10"/>
      <c r="C95" s="222" t="s">
        <v>176</v>
      </c>
      <c r="D95" s="10"/>
      <c r="E95" s="10"/>
      <c r="F95" s="113" t="s">
        <v>30</v>
      </c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</row>
    <row r="96" spans="1:30" x14ac:dyDescent="0.25">
      <c r="A96" s="109" t="s">
        <v>177</v>
      </c>
      <c r="B96" s="10"/>
      <c r="C96" s="222"/>
      <c r="D96" s="10"/>
      <c r="E96" s="10"/>
      <c r="F96" s="113" t="s">
        <v>178</v>
      </c>
      <c r="G96" s="10"/>
      <c r="H96" s="10"/>
      <c r="I96" s="10"/>
      <c r="J96" s="10"/>
      <c r="K96" s="10"/>
      <c r="L96" s="34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</row>
    <row r="97" spans="1:30" x14ac:dyDescent="0.25">
      <c r="A97" s="109" t="s">
        <v>66</v>
      </c>
      <c r="B97" s="10"/>
      <c r="C97" s="170" t="str">
        <f>C78&amp;" lag - aktivitetsserie"</f>
        <v>15 lag - aktivitetsserie</v>
      </c>
      <c r="D97" s="10"/>
      <c r="E97" s="10"/>
      <c r="F97" s="113" t="s">
        <v>151</v>
      </c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</row>
    <row r="98" spans="1:30" x14ac:dyDescent="0.25">
      <c r="A98" s="109" t="s">
        <v>38</v>
      </c>
      <c r="B98" s="10"/>
      <c r="C98" s="170" t="s">
        <v>160</v>
      </c>
      <c r="D98" s="10"/>
      <c r="E98" s="10"/>
      <c r="F98" s="113" t="s">
        <v>179</v>
      </c>
      <c r="G98" s="211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</row>
    <row r="99" spans="1:30" x14ac:dyDescent="0.25">
      <c r="A99" s="109" t="s">
        <v>180</v>
      </c>
      <c r="B99" s="10"/>
      <c r="C99" s="10"/>
      <c r="D99" s="10"/>
      <c r="E99" s="10"/>
      <c r="F99" s="166" t="s">
        <v>181</v>
      </c>
      <c r="G99" s="10"/>
      <c r="H99" s="10"/>
      <c r="I99" s="10"/>
      <c r="J99" s="10"/>
      <c r="K99" s="83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</row>
    <row r="100" spans="1:30" x14ac:dyDescent="0.25">
      <c r="A100" s="109" t="s">
        <v>182</v>
      </c>
      <c r="B100" s="10"/>
      <c r="C100" s="10"/>
      <c r="D100" s="10"/>
      <c r="E100" s="10"/>
      <c r="F100" s="167" t="s">
        <v>183</v>
      </c>
      <c r="G100" s="10"/>
      <c r="H100" s="10"/>
      <c r="I100" s="10"/>
      <c r="J100" s="10"/>
      <c r="K100" s="83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</row>
    <row r="101" spans="1:30" x14ac:dyDescent="0.25">
      <c r="A101" s="134" t="s">
        <v>28</v>
      </c>
      <c r="B101" s="10"/>
      <c r="C101" s="10"/>
      <c r="D101" s="10"/>
      <c r="E101" s="10"/>
      <c r="F101" s="10"/>
      <c r="G101" s="10"/>
      <c r="H101" s="10"/>
      <c r="I101" s="10"/>
      <c r="J101" s="10"/>
      <c r="K101" s="83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x14ac:dyDescent="0.25">
      <c r="A102" s="29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</row>
    <row r="103" spans="1:30" x14ac:dyDescent="0.25">
      <c r="A103" s="29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</row>
    <row r="104" spans="1:30" x14ac:dyDescent="0.25">
      <c r="A104" s="162" t="str">
        <f>A78&amp;" lag - aktivitetsserie"</f>
        <v>22 lag - aktivitetsserie</v>
      </c>
      <c r="B104" s="35"/>
      <c r="C104" s="35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</row>
    <row r="105" spans="1:30" x14ac:dyDescent="0.25">
      <c r="A105" s="162" t="s">
        <v>160</v>
      </c>
      <c r="B105" s="35"/>
      <c r="C105" s="35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</row>
    <row r="106" spans="1:30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</row>
    <row r="107" spans="1:30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</row>
    <row r="108" spans="1:30" s="157" customFormat="1" ht="21" x14ac:dyDescent="0.35">
      <c r="A108" s="157" t="s">
        <v>184</v>
      </c>
      <c r="C108" s="158">
        <f>A111+E111+C111</f>
        <v>39</v>
      </c>
      <c r="D108" s="157" t="s">
        <v>102</v>
      </c>
    </row>
    <row r="109" spans="1:30" x14ac:dyDescent="0.25">
      <c r="A109" s="10"/>
      <c r="B109" s="10"/>
      <c r="C109" s="10"/>
      <c r="D109" s="10"/>
      <c r="E109" s="35"/>
      <c r="F109" s="10"/>
      <c r="G109" s="10"/>
      <c r="H109" s="10"/>
      <c r="I109" s="10"/>
      <c r="J109" s="74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</row>
    <row r="110" spans="1:30" x14ac:dyDescent="0.25">
      <c r="A110" s="10"/>
      <c r="B110" s="28"/>
      <c r="C110" s="28"/>
      <c r="D110" s="10"/>
      <c r="E110" s="10"/>
      <c r="F110" s="10"/>
      <c r="G110" s="10"/>
      <c r="H110" s="10"/>
      <c r="I110" s="10"/>
      <c r="J110"/>
      <c r="K110" s="10"/>
      <c r="L1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</row>
    <row r="111" spans="1:30" x14ac:dyDescent="0.25">
      <c r="A111" s="159">
        <f>COUNTA(A113:A130)</f>
        <v>18</v>
      </c>
      <c r="B111" s="2"/>
      <c r="C111" s="159">
        <f>COUNTA(C113:C126)</f>
        <v>10</v>
      </c>
      <c r="D111" s="2"/>
      <c r="E111" s="159">
        <f>COUNTA(E113:E123)</f>
        <v>11</v>
      </c>
      <c r="F111" s="10"/>
      <c r="G111" s="10"/>
      <c r="H111" s="10"/>
      <c r="I111" s="10"/>
      <c r="J111" s="10"/>
      <c r="K111" s="10"/>
      <c r="L111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</row>
    <row r="112" spans="1:30" x14ac:dyDescent="0.25">
      <c r="A112" s="166" t="s">
        <v>185</v>
      </c>
      <c r="B112" s="10"/>
      <c r="C112" s="176" t="s">
        <v>186</v>
      </c>
      <c r="D112" s="10"/>
      <c r="E112" s="162" t="s">
        <v>187</v>
      </c>
      <c r="F112" s="10"/>
      <c r="G112" s="10"/>
      <c r="H112" s="10"/>
      <c r="I112" s="10"/>
      <c r="J112" s="10"/>
      <c r="K112" s="10"/>
      <c r="L112" s="2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</row>
    <row r="113" spans="1:30" x14ac:dyDescent="0.25">
      <c r="A113" s="109" t="s">
        <v>40</v>
      </c>
      <c r="B113" s="10"/>
      <c r="C113" s="109" t="s">
        <v>66</v>
      </c>
      <c r="D113" s="10"/>
      <c r="E113" s="112" t="s">
        <v>13</v>
      </c>
      <c r="F113" s="10"/>
      <c r="G113" s="10"/>
      <c r="H113" s="10"/>
      <c r="I113" s="10"/>
      <c r="J113" s="10"/>
      <c r="K113" s="10"/>
      <c r="L113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</row>
    <row r="114" spans="1:30" x14ac:dyDescent="0.25">
      <c r="A114" s="109" t="s">
        <v>44</v>
      </c>
      <c r="B114" s="10"/>
      <c r="C114" s="109" t="s">
        <v>153</v>
      </c>
      <c r="D114" s="10"/>
      <c r="E114" s="113" t="s">
        <v>12</v>
      </c>
      <c r="F114" s="10"/>
      <c r="G114" s="10"/>
      <c r="H114" s="10"/>
      <c r="I114" s="10"/>
      <c r="J114" s="10"/>
      <c r="K114" s="10"/>
      <c r="L114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</row>
    <row r="115" spans="1:30" x14ac:dyDescent="0.25">
      <c r="A115" s="109" t="s">
        <v>188</v>
      </c>
      <c r="B115" s="10"/>
      <c r="C115" s="109" t="s">
        <v>64</v>
      </c>
      <c r="D115" s="10"/>
      <c r="E115" s="113" t="s">
        <v>56</v>
      </c>
      <c r="F115" s="10"/>
      <c r="G115" s="10"/>
      <c r="H115" s="10"/>
      <c r="I115" s="10"/>
      <c r="J115" s="10"/>
      <c r="K115" s="10"/>
      <c r="L115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</row>
    <row r="116" spans="1:30" x14ac:dyDescent="0.25">
      <c r="A116" s="109" t="s">
        <v>174</v>
      </c>
      <c r="B116" s="10"/>
      <c r="C116" s="104" t="s">
        <v>189</v>
      </c>
      <c r="D116" s="10"/>
      <c r="E116" s="113" t="s">
        <v>116</v>
      </c>
      <c r="F116" s="10"/>
      <c r="G116" s="10"/>
      <c r="H116" s="10"/>
      <c r="I116" s="10"/>
      <c r="J116" s="10"/>
      <c r="K116" s="10"/>
      <c r="L116"/>
      <c r="M116" s="10"/>
      <c r="N116" s="10"/>
      <c r="O116" s="10"/>
      <c r="P116" s="24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</row>
    <row r="117" spans="1:30" x14ac:dyDescent="0.25">
      <c r="A117" s="109" t="s">
        <v>145</v>
      </c>
      <c r="B117" s="10"/>
      <c r="C117" s="109" t="s">
        <v>35</v>
      </c>
      <c r="D117" s="10"/>
      <c r="E117" s="113" t="s">
        <v>16</v>
      </c>
      <c r="F117" s="10"/>
      <c r="G117" s="10"/>
      <c r="H117" s="10"/>
      <c r="I117" s="10"/>
      <c r="J117" s="10"/>
      <c r="K117" s="10"/>
      <c r="L117"/>
      <c r="M117" s="10"/>
      <c r="N117" s="10"/>
      <c r="O117" s="10"/>
      <c r="P117" s="24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</row>
    <row r="118" spans="1:30" x14ac:dyDescent="0.25">
      <c r="A118" s="109" t="s">
        <v>157</v>
      </c>
      <c r="B118" s="10"/>
      <c r="C118" s="104" t="s">
        <v>92</v>
      </c>
      <c r="D118" s="10"/>
      <c r="E118" s="113" t="s">
        <v>48</v>
      </c>
      <c r="F118" s="10"/>
      <c r="G118" s="10"/>
      <c r="H118" s="10"/>
      <c r="I118" s="10"/>
      <c r="J118" s="10"/>
      <c r="K118" s="10"/>
      <c r="L118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</row>
    <row r="119" spans="1:30" x14ac:dyDescent="0.25">
      <c r="A119" s="109" t="s">
        <v>140</v>
      </c>
      <c r="B119" s="10"/>
      <c r="C119" s="109" t="s">
        <v>190</v>
      </c>
      <c r="D119" s="10"/>
      <c r="E119" s="113" t="s">
        <v>119</v>
      </c>
      <c r="F119" s="10"/>
      <c r="G119" s="10"/>
      <c r="H119" s="10"/>
      <c r="I119" s="10"/>
      <c r="J119" s="10"/>
      <c r="K119" s="10"/>
      <c r="L119" s="6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</row>
    <row r="120" spans="1:30" x14ac:dyDescent="0.25">
      <c r="A120" s="109" t="s">
        <v>23</v>
      </c>
      <c r="B120" s="10"/>
      <c r="C120" s="109" t="s">
        <v>82</v>
      </c>
      <c r="D120" s="10"/>
      <c r="E120" s="113" t="s">
        <v>63</v>
      </c>
      <c r="F120" s="10"/>
      <c r="G120" s="10"/>
      <c r="H120" s="10"/>
      <c r="I120" s="10"/>
      <c r="J120" s="10"/>
      <c r="K120" s="10"/>
      <c r="L120" s="37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</row>
    <row r="121" spans="1:30" x14ac:dyDescent="0.25">
      <c r="A121" s="109" t="s">
        <v>11</v>
      </c>
      <c r="B121" s="10"/>
      <c r="C121" s="109" t="s">
        <v>61</v>
      </c>
      <c r="D121" s="10"/>
      <c r="E121" s="113" t="s">
        <v>50</v>
      </c>
      <c r="F121" s="10"/>
      <c r="G121" s="10"/>
      <c r="H121" s="10"/>
      <c r="I121" s="10"/>
      <c r="J121" s="10"/>
      <c r="K121" s="10"/>
      <c r="L121" s="37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</row>
    <row r="122" spans="1:30" x14ac:dyDescent="0.25">
      <c r="A122" s="108" t="s">
        <v>94</v>
      </c>
      <c r="B122" s="10"/>
      <c r="C122" s="108" t="s">
        <v>97</v>
      </c>
      <c r="D122" s="10"/>
      <c r="E122" s="113" t="s">
        <v>191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</row>
    <row r="123" spans="1:30" x14ac:dyDescent="0.25">
      <c r="A123" s="109" t="s">
        <v>192</v>
      </c>
      <c r="B123" s="10"/>
      <c r="C123" s="29"/>
      <c r="D123" s="10"/>
      <c r="E123" s="113" t="s">
        <v>47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</row>
    <row r="124" spans="1:30" x14ac:dyDescent="0.25">
      <c r="A124" s="109" t="s">
        <v>53</v>
      </c>
      <c r="B124" s="10"/>
      <c r="C124" s="136"/>
      <c r="D124" s="10"/>
      <c r="E124" s="228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</row>
    <row r="125" spans="1:30" x14ac:dyDescent="0.25">
      <c r="A125" s="109" t="s">
        <v>62</v>
      </c>
      <c r="B125" s="10"/>
      <c r="C125" s="81"/>
      <c r="D125" s="10"/>
      <c r="E125" s="162" t="s">
        <v>193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</row>
    <row r="126" spans="1:30" x14ac:dyDescent="0.25">
      <c r="A126" s="109" t="s">
        <v>194</v>
      </c>
      <c r="B126" s="10"/>
      <c r="C126" s="80"/>
      <c r="D126" s="10"/>
      <c r="E126" s="180" t="s">
        <v>195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</row>
    <row r="127" spans="1:30" x14ac:dyDescent="0.25">
      <c r="A127" s="109" t="s">
        <v>118</v>
      </c>
      <c r="B127" s="10"/>
      <c r="C127" s="80"/>
      <c r="D127" s="10"/>
      <c r="E127" s="10"/>
      <c r="F127" s="96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</row>
    <row r="128" spans="1:30" x14ac:dyDescent="0.25">
      <c r="A128" s="109" t="s">
        <v>177</v>
      </c>
      <c r="B128" s="10"/>
      <c r="C128" s="82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24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</row>
    <row r="129" spans="1:30" x14ac:dyDescent="0.25">
      <c r="A129" s="109" t="s">
        <v>150</v>
      </c>
      <c r="B129" s="10"/>
      <c r="C129" s="202" t="s">
        <v>196</v>
      </c>
      <c r="D129" s="10"/>
      <c r="E129" s="10"/>
      <c r="F129" s="10"/>
      <c r="G129" s="10"/>
      <c r="H129" s="10"/>
      <c r="I129" s="10"/>
      <c r="J129" s="10"/>
      <c r="K129" s="10"/>
      <c r="L129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</row>
    <row r="130" spans="1:30" x14ac:dyDescent="0.25">
      <c r="A130" s="109" t="s">
        <v>17</v>
      </c>
      <c r="B130" s="10"/>
      <c r="C130" s="203" t="s">
        <v>160</v>
      </c>
      <c r="D130" s="10"/>
      <c r="E130" s="10"/>
      <c r="F130" s="10"/>
      <c r="G130" s="10"/>
      <c r="H130" s="10"/>
      <c r="I130" s="10"/>
      <c r="J130" s="10"/>
      <c r="K130" s="10"/>
      <c r="L13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</row>
    <row r="131" spans="1:30" x14ac:dyDescent="0.25">
      <c r="A131" s="193" t="s">
        <v>197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</row>
    <row r="132" spans="1:30" x14ac:dyDescent="0.25">
      <c r="A132" s="175" t="s">
        <v>160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</row>
    <row r="133" spans="1:30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</row>
    <row r="134" spans="1:30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</row>
    <row r="135" spans="1:30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</row>
    <row r="136" spans="1:30" s="157" customFormat="1" ht="21" x14ac:dyDescent="0.35">
      <c r="A136" s="157" t="s">
        <v>198</v>
      </c>
      <c r="C136" s="158">
        <f>A138+E138+C138</f>
        <v>34</v>
      </c>
      <c r="D136" s="157" t="s">
        <v>102</v>
      </c>
    </row>
    <row r="137" spans="1:30" ht="18.75" x14ac:dyDescent="0.3">
      <c r="A137" s="10"/>
      <c r="B137" s="10"/>
      <c r="D137" s="223"/>
      <c r="E137" s="234" t="s">
        <v>199</v>
      </c>
      <c r="F137" s="10"/>
      <c r="G137" s="10"/>
      <c r="H137" s="10"/>
      <c r="I137" s="77"/>
      <c r="J137" s="78"/>
      <c r="K137" s="10"/>
      <c r="L137"/>
      <c r="M137" s="10"/>
      <c r="N137" s="10"/>
      <c r="O137" s="10"/>
      <c r="P137" s="10"/>
      <c r="Q137" s="10"/>
      <c r="R137" s="24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</row>
    <row r="138" spans="1:30" x14ac:dyDescent="0.25">
      <c r="A138" s="159">
        <v>16</v>
      </c>
      <c r="B138" s="10"/>
      <c r="C138" s="5">
        <v>10</v>
      </c>
      <c r="D138" s="10"/>
      <c r="E138" s="115">
        <f>COUNTA(E140:E151)</f>
        <v>8</v>
      </c>
      <c r="F138" s="10"/>
      <c r="H138" s="10"/>
      <c r="I138" s="10"/>
      <c r="J138" s="10"/>
      <c r="K138" s="10"/>
      <c r="L138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</row>
    <row r="139" spans="1:30" x14ac:dyDescent="0.25">
      <c r="A139" s="162" t="s">
        <v>200</v>
      </c>
      <c r="B139" s="10"/>
      <c r="C139" s="162" t="s">
        <v>202</v>
      </c>
      <c r="D139" s="10"/>
      <c r="E139" s="199" t="s">
        <v>201</v>
      </c>
      <c r="F139" s="10"/>
      <c r="H139" s="10"/>
      <c r="I139" s="10"/>
      <c r="J139" s="10"/>
      <c r="K139" s="10"/>
      <c r="L139" s="10"/>
      <c r="M139" s="10"/>
      <c r="N139" s="24"/>
      <c r="O139" s="10"/>
      <c r="P139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</row>
    <row r="140" spans="1:30" x14ac:dyDescent="0.25">
      <c r="A140" s="1" t="s">
        <v>24</v>
      </c>
      <c r="B140" s="10"/>
      <c r="C140" s="112" t="s">
        <v>13</v>
      </c>
      <c r="D140" s="10"/>
      <c r="E140" s="18" t="s">
        <v>40</v>
      </c>
      <c r="F140" s="10"/>
      <c r="H140" s="10"/>
      <c r="I140" s="10"/>
      <c r="J140" s="10"/>
      <c r="K140" s="10"/>
      <c r="L140"/>
      <c r="M140" s="10"/>
      <c r="N140" s="10"/>
      <c r="O140" s="10"/>
      <c r="P140" s="10"/>
      <c r="Q140" s="10"/>
      <c r="R140" s="24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</row>
    <row r="141" spans="1:30" x14ac:dyDescent="0.25">
      <c r="A141" s="1" t="s">
        <v>44</v>
      </c>
      <c r="B141" s="10"/>
      <c r="C141" s="113" t="s">
        <v>45</v>
      </c>
      <c r="D141" s="10"/>
      <c r="E141" s="1" t="s">
        <v>78</v>
      </c>
      <c r="F141" s="10"/>
      <c r="H141" s="10"/>
      <c r="I141" s="10"/>
      <c r="J141" s="10"/>
      <c r="K141" s="10"/>
      <c r="L141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</row>
    <row r="142" spans="1:30" x14ac:dyDescent="0.25">
      <c r="A142" s="1" t="s">
        <v>28</v>
      </c>
      <c r="B142" s="10"/>
      <c r="C142" s="113" t="s">
        <v>106</v>
      </c>
      <c r="D142" s="10"/>
      <c r="E142" s="1" t="s">
        <v>80</v>
      </c>
      <c r="F142" s="10"/>
      <c r="H142" s="10"/>
      <c r="I142" s="10"/>
      <c r="J142" s="10"/>
      <c r="K142" s="10"/>
      <c r="L142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</row>
    <row r="143" spans="1:30" x14ac:dyDescent="0.25">
      <c r="A143" s="1" t="s">
        <v>66</v>
      </c>
      <c r="B143" s="10"/>
      <c r="C143" s="113" t="s">
        <v>56</v>
      </c>
      <c r="D143" s="10"/>
      <c r="E143" s="1" t="s">
        <v>65</v>
      </c>
      <c r="F143" s="10"/>
      <c r="H143" s="10"/>
      <c r="I143" s="10"/>
      <c r="J143" s="10"/>
      <c r="K143" s="10"/>
      <c r="L143"/>
      <c r="M143" s="10"/>
      <c r="N143" s="10"/>
      <c r="O143" s="10"/>
      <c r="P143" s="10"/>
      <c r="Q143" s="10"/>
      <c r="R143" s="24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</row>
    <row r="144" spans="1:30" x14ac:dyDescent="0.25">
      <c r="A144" s="1" t="s">
        <v>174</v>
      </c>
      <c r="B144" s="10"/>
      <c r="C144" s="113" t="s">
        <v>204</v>
      </c>
      <c r="D144" s="10"/>
      <c r="E144" s="139" t="s">
        <v>203</v>
      </c>
      <c r="F144" s="10"/>
      <c r="H144" s="10"/>
      <c r="I144" s="10"/>
      <c r="J144" s="10"/>
      <c r="K144" s="10"/>
      <c r="L144"/>
      <c r="M144" s="10"/>
      <c r="N144" s="10"/>
      <c r="O144" s="10"/>
      <c r="P144" s="10"/>
      <c r="Q144" s="10"/>
      <c r="R144" s="24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</row>
    <row r="145" spans="1:30" x14ac:dyDescent="0.25">
      <c r="A145" s="1" t="s">
        <v>145</v>
      </c>
      <c r="B145" s="10"/>
      <c r="C145" s="113" t="s">
        <v>63</v>
      </c>
      <c r="D145" s="10"/>
      <c r="E145" s="1" t="s">
        <v>62</v>
      </c>
      <c r="F145" s="10"/>
      <c r="H145" s="10"/>
      <c r="I145" s="10"/>
      <c r="J145" s="10"/>
      <c r="K145" s="10"/>
      <c r="L145"/>
      <c r="M145" s="10"/>
      <c r="N145" s="10"/>
      <c r="O145" s="10"/>
      <c r="P145" s="10"/>
      <c r="Q145" s="10"/>
      <c r="R145" s="38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</row>
    <row r="146" spans="1:30" x14ac:dyDescent="0.25">
      <c r="A146" s="1" t="s">
        <v>49</v>
      </c>
      <c r="B146" s="10"/>
      <c r="C146" s="113" t="s">
        <v>205</v>
      </c>
      <c r="D146" s="10"/>
      <c r="E146" s="1" t="s">
        <v>19</v>
      </c>
      <c r="F146" s="10"/>
      <c r="H146" s="10"/>
      <c r="I146" s="10"/>
      <c r="J146" s="10"/>
      <c r="K146" s="10"/>
      <c r="L146"/>
      <c r="M146" s="10"/>
      <c r="N146" s="10"/>
      <c r="O146" s="10"/>
      <c r="P146" s="10"/>
      <c r="Q146" s="10"/>
      <c r="R146" s="24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</row>
    <row r="147" spans="1:30" x14ac:dyDescent="0.25">
      <c r="A147" s="1" t="s">
        <v>206</v>
      </c>
      <c r="B147" s="10"/>
      <c r="C147" s="113" t="s">
        <v>124</v>
      </c>
      <c r="D147" s="10"/>
      <c r="E147" s="1" t="s">
        <v>31</v>
      </c>
      <c r="F147" s="10"/>
      <c r="H147" s="10"/>
      <c r="I147" s="10"/>
      <c r="J147" s="10"/>
      <c r="K147" s="10"/>
      <c r="L147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</row>
    <row r="148" spans="1:30" x14ac:dyDescent="0.25">
      <c r="A148" s="1" t="s">
        <v>23</v>
      </c>
      <c r="B148" s="10"/>
      <c r="C148" s="113" t="s">
        <v>30</v>
      </c>
      <c r="D148" s="10"/>
      <c r="E148" s="18"/>
      <c r="F148" s="10"/>
      <c r="H148" s="10"/>
      <c r="I148" s="10"/>
      <c r="J148" s="10"/>
      <c r="K148" s="10"/>
      <c r="L148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</row>
    <row r="149" spans="1:30" x14ac:dyDescent="0.25">
      <c r="A149" s="1" t="s">
        <v>11</v>
      </c>
      <c r="B149" s="10"/>
      <c r="C149" s="240" t="s">
        <v>207</v>
      </c>
      <c r="D149" s="10"/>
      <c r="E149" s="18"/>
      <c r="F149" s="10"/>
      <c r="H149" s="10"/>
      <c r="I149" s="10"/>
      <c r="J149" s="10"/>
      <c r="K149" s="10"/>
      <c r="L149"/>
      <c r="M149" s="10"/>
      <c r="N149" s="10"/>
      <c r="O149" s="10"/>
      <c r="P149" s="10"/>
      <c r="Q149" s="10"/>
      <c r="R149" s="24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</row>
    <row r="150" spans="1:30" x14ac:dyDescent="0.25">
      <c r="A150" s="1" t="s">
        <v>208</v>
      </c>
      <c r="B150" s="10"/>
      <c r="C150" s="166" t="s">
        <v>209</v>
      </c>
      <c r="D150" s="10"/>
      <c r="E150" s="17"/>
      <c r="F150" s="10"/>
      <c r="H150" s="10"/>
      <c r="I150" s="10"/>
      <c r="J150" s="10"/>
      <c r="K150" s="10"/>
      <c r="L150"/>
      <c r="M150" s="10"/>
      <c r="N150" s="10"/>
      <c r="O150" s="10"/>
      <c r="P150" s="10"/>
      <c r="Q150" s="10"/>
      <c r="R150" s="64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</row>
    <row r="151" spans="1:30" x14ac:dyDescent="0.25">
      <c r="A151" s="1" t="s">
        <v>38</v>
      </c>
      <c r="B151" s="10"/>
      <c r="C151" s="168" t="s">
        <v>210</v>
      </c>
      <c r="D151" s="10"/>
      <c r="E151" s="18"/>
      <c r="F151" s="10"/>
      <c r="H151" s="10"/>
      <c r="I151" s="10"/>
      <c r="J151" s="10"/>
      <c r="K151" s="10"/>
      <c r="L151"/>
      <c r="M151" s="10"/>
      <c r="N151" s="10"/>
      <c r="O151" s="10"/>
      <c r="P151" s="10"/>
      <c r="Q151" s="10"/>
      <c r="R151" s="64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</row>
    <row r="152" spans="1:30" x14ac:dyDescent="0.25">
      <c r="A152" s="1" t="s">
        <v>192</v>
      </c>
      <c r="B152" s="10"/>
      <c r="D152" s="10"/>
      <c r="E152" s="204" t="s">
        <v>211</v>
      </c>
      <c r="F152" s="10"/>
      <c r="G152"/>
      <c r="H152" s="10"/>
      <c r="I152" s="10"/>
      <c r="J152"/>
      <c r="K152" s="10"/>
      <c r="L152"/>
      <c r="M152" s="10"/>
      <c r="N152" s="10"/>
      <c r="O152" s="10"/>
      <c r="P152" s="10"/>
      <c r="Q152" s="10"/>
      <c r="R152" s="64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</row>
    <row r="153" spans="1:30" x14ac:dyDescent="0.25">
      <c r="A153" s="1" t="s">
        <v>53</v>
      </c>
      <c r="B153" s="10"/>
      <c r="D153" s="10"/>
      <c r="E153" s="205" t="str">
        <f>(E138-1)*2&amp;" Kamper"</f>
        <v>14 Kamper</v>
      </c>
      <c r="F153" s="10"/>
      <c r="G153" s="10"/>
      <c r="H153"/>
      <c r="I153" s="10"/>
      <c r="J153"/>
      <c r="K153" s="10"/>
      <c r="L153"/>
      <c r="M153" s="10"/>
      <c r="N153" s="10"/>
      <c r="O153" s="10"/>
      <c r="P153" s="10"/>
      <c r="Q153" s="10"/>
      <c r="R153" s="64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</row>
    <row r="154" spans="1:30" x14ac:dyDescent="0.25">
      <c r="A154" s="1" t="s">
        <v>54</v>
      </c>
      <c r="B154" s="10"/>
      <c r="D154" s="10"/>
      <c r="E154" s="10"/>
      <c r="F154" s="10"/>
      <c r="G154" s="10"/>
      <c r="H154" s="10"/>
      <c r="I154" s="10"/>
      <c r="J154"/>
      <c r="K154" s="10"/>
      <c r="L154"/>
      <c r="M154" s="10"/>
      <c r="N154" s="10"/>
      <c r="O154" s="10"/>
      <c r="P154" s="10"/>
      <c r="Q154" s="10"/>
      <c r="R154" s="64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</row>
    <row r="155" spans="1:30" x14ac:dyDescent="0.25">
      <c r="A155" s="1" t="s">
        <v>177</v>
      </c>
      <c r="B155" s="10"/>
      <c r="D155" s="10"/>
      <c r="E155" s="10"/>
      <c r="F155" s="10"/>
      <c r="G155" s="10"/>
      <c r="H155" s="10"/>
      <c r="I155" s="10"/>
      <c r="J155" s="14"/>
      <c r="K155" s="10"/>
      <c r="L155"/>
      <c r="M155" s="10"/>
      <c r="N155" s="10"/>
      <c r="O155" s="10"/>
      <c r="P155" s="10"/>
      <c r="Q155" s="10"/>
      <c r="R155" s="99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</row>
    <row r="156" spans="1:30" x14ac:dyDescent="0.25">
      <c r="A156" s="198" t="str">
        <f>A138&amp;" lag - Enkel"</f>
        <v>16 lag - Enkel</v>
      </c>
      <c r="B156" s="10"/>
      <c r="C156" s="10"/>
      <c r="D156" s="10"/>
      <c r="E156" s="10"/>
      <c r="F156" s="10"/>
      <c r="G156" s="10"/>
      <c r="H156" s="10"/>
      <c r="I156" s="10"/>
      <c r="J156"/>
      <c r="K156" s="10"/>
      <c r="L156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</row>
    <row r="157" spans="1:30" x14ac:dyDescent="0.25">
      <c r="A157" s="197" t="str">
        <f>(A138-1)*1&amp;" Kamper"</f>
        <v>15 Kamper</v>
      </c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</row>
    <row r="158" spans="1:30" x14ac:dyDescent="0.25">
      <c r="A158" s="10"/>
      <c r="B158" s="5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</row>
    <row r="159" spans="1:30" x14ac:dyDescent="0.25">
      <c r="A159" s="10"/>
      <c r="B159" s="10"/>
      <c r="C159" s="10"/>
      <c r="D159" s="5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</row>
    <row r="160" spans="1:30" s="157" customFormat="1" ht="21" x14ac:dyDescent="0.35">
      <c r="A160" s="157" t="s">
        <v>212</v>
      </c>
      <c r="C160" s="158">
        <f>A162+E162+C162</f>
        <v>25</v>
      </c>
      <c r="D160" s="157" t="s">
        <v>102</v>
      </c>
    </row>
    <row r="161" spans="1:30" ht="18.75" x14ac:dyDescent="0.3">
      <c r="A161" s="59"/>
      <c r="B161" s="28"/>
      <c r="C161" s="28"/>
      <c r="D161" s="28"/>
      <c r="E161" s="28"/>
      <c r="F161" s="28"/>
      <c r="G161" s="28"/>
      <c r="H161" s="28"/>
      <c r="I161" s="28"/>
      <c r="J161" s="10"/>
      <c r="K161" s="10"/>
      <c r="L161" s="77"/>
      <c r="M161" s="95"/>
      <c r="N161" s="95"/>
      <c r="O161" s="10"/>
      <c r="P161" s="10"/>
      <c r="Q161" s="10"/>
      <c r="R161" s="24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</row>
    <row r="162" spans="1:30" x14ac:dyDescent="0.25">
      <c r="A162" s="5">
        <f>COUNTA(A164:A171)</f>
        <v>8</v>
      </c>
      <c r="B162" s="28"/>
      <c r="C162" s="28">
        <f>COUNTA(C164:C170)</f>
        <v>6</v>
      </c>
      <c r="D162" s="28"/>
      <c r="E162" s="28">
        <f>COUNTA(E164:E176)</f>
        <v>11</v>
      </c>
      <c r="F162" s="28"/>
      <c r="H162" s="28"/>
      <c r="I162" s="28"/>
      <c r="J162" s="10"/>
      <c r="K162" s="10"/>
      <c r="L162" s="10"/>
      <c r="M162" s="10"/>
      <c r="N162" s="28"/>
      <c r="O162" s="10"/>
      <c r="P162" s="10"/>
      <c r="Q162" s="10"/>
      <c r="R162" s="24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</row>
    <row r="163" spans="1:30" x14ac:dyDescent="0.25">
      <c r="A163" s="162" t="s">
        <v>213</v>
      </c>
      <c r="B163" s="10"/>
      <c r="C163" s="162" t="s">
        <v>215</v>
      </c>
      <c r="D163" s="10"/>
      <c r="E163" s="170" t="s">
        <v>214</v>
      </c>
      <c r="F163" s="10"/>
      <c r="H163" s="10"/>
      <c r="I163" s="10"/>
      <c r="J163" s="10"/>
      <c r="K163" s="10"/>
      <c r="L163" s="10"/>
      <c r="M163" s="25"/>
      <c r="N163" s="42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</row>
    <row r="164" spans="1:30" x14ac:dyDescent="0.25">
      <c r="A164" s="1" t="s">
        <v>44</v>
      </c>
      <c r="B164" s="10"/>
      <c r="C164" s="112" t="s">
        <v>12</v>
      </c>
      <c r="D164" s="10"/>
      <c r="E164" s="1" t="s">
        <v>40</v>
      </c>
      <c r="F164" s="10"/>
      <c r="H164" s="10"/>
      <c r="I164" s="10"/>
      <c r="J164" s="10"/>
      <c r="K164" s="10"/>
      <c r="L164" s="10"/>
      <c r="M164" s="25"/>
      <c r="N164" s="25"/>
      <c r="O164" s="10"/>
      <c r="P164" s="10"/>
      <c r="Q164" s="10"/>
      <c r="R164" s="24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</row>
    <row r="165" spans="1:30" x14ac:dyDescent="0.25">
      <c r="A165" s="1" t="s">
        <v>28</v>
      </c>
      <c r="B165" s="10"/>
      <c r="C165" s="113" t="s">
        <v>56</v>
      </c>
      <c r="D165" s="10"/>
      <c r="E165" s="1" t="s">
        <v>80</v>
      </c>
      <c r="F165" s="10"/>
      <c r="H165" s="10"/>
      <c r="I165" s="10"/>
      <c r="J165" s="10"/>
      <c r="K165" s="10"/>
      <c r="L165" s="10"/>
      <c r="M165" s="25"/>
      <c r="N165" s="24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</row>
    <row r="166" spans="1:30" x14ac:dyDescent="0.25">
      <c r="A166" s="1" t="s">
        <v>66</v>
      </c>
      <c r="B166" s="10"/>
      <c r="C166" s="113" t="s">
        <v>16</v>
      </c>
      <c r="D166" s="10"/>
      <c r="E166" s="1" t="s">
        <v>49</v>
      </c>
      <c r="F166" s="10"/>
      <c r="H166" s="10"/>
      <c r="I166" s="10"/>
      <c r="J166" s="10"/>
      <c r="K166" s="10"/>
      <c r="L166" s="10"/>
      <c r="M166" s="25"/>
      <c r="N166" s="40"/>
      <c r="O166" s="10"/>
      <c r="P166" s="10"/>
      <c r="Q166" s="10"/>
      <c r="R166" s="24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</row>
    <row r="167" spans="1:30" x14ac:dyDescent="0.25">
      <c r="A167" s="1" t="s">
        <v>11</v>
      </c>
      <c r="B167" s="10"/>
      <c r="C167" s="113" t="s">
        <v>25</v>
      </c>
      <c r="D167" s="10"/>
      <c r="E167" s="1" t="s">
        <v>94</v>
      </c>
      <c r="F167" s="10"/>
      <c r="H167" s="10"/>
      <c r="I167" s="10"/>
      <c r="J167" s="10"/>
      <c r="K167" s="10"/>
      <c r="L167" s="10"/>
      <c r="M167" s="25"/>
      <c r="N167" s="25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</row>
    <row r="168" spans="1:30" x14ac:dyDescent="0.25">
      <c r="A168" s="1" t="s">
        <v>54</v>
      </c>
      <c r="B168" s="10"/>
      <c r="C168" s="113" t="s">
        <v>119</v>
      </c>
      <c r="D168" s="10"/>
      <c r="E168" s="1" t="s">
        <v>216</v>
      </c>
      <c r="F168" s="10"/>
      <c r="H168" s="10"/>
      <c r="I168" s="10"/>
      <c r="J168" s="10"/>
      <c r="K168" s="10"/>
      <c r="L168" s="10"/>
      <c r="M168" s="25"/>
      <c r="N168"/>
      <c r="O168" s="10"/>
      <c r="P168" s="10"/>
      <c r="Q168" s="10"/>
      <c r="R168" s="24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</row>
    <row r="169" spans="1:30" x14ac:dyDescent="0.25">
      <c r="A169" s="1" t="s">
        <v>31</v>
      </c>
      <c r="B169" s="10"/>
      <c r="C169" s="113" t="s">
        <v>47</v>
      </c>
      <c r="D169" s="10"/>
      <c r="E169" s="1" t="s">
        <v>189</v>
      </c>
      <c r="F169" s="10"/>
      <c r="H169" s="10"/>
      <c r="I169" s="10"/>
      <c r="J169" s="10"/>
      <c r="K169" s="10"/>
      <c r="L169" s="10"/>
      <c r="M169" s="25"/>
      <c r="N169" s="40"/>
      <c r="O169" s="10"/>
      <c r="P169" s="10"/>
      <c r="Q169" s="10"/>
      <c r="R169" s="24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</row>
    <row r="170" spans="1:30" x14ac:dyDescent="0.25">
      <c r="A170" s="1" t="s">
        <v>150</v>
      </c>
      <c r="B170" s="10"/>
      <c r="C170" s="75"/>
      <c r="D170" s="10"/>
      <c r="E170" s="1" t="s">
        <v>35</v>
      </c>
      <c r="F170" s="10"/>
      <c r="H170" s="10"/>
      <c r="I170" s="10"/>
      <c r="J170" s="10"/>
      <c r="K170" s="10"/>
      <c r="L170" s="10"/>
      <c r="M170" s="25"/>
      <c r="N170" s="4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</row>
    <row r="171" spans="1:30" x14ac:dyDescent="0.25">
      <c r="A171" s="1" t="s">
        <v>17</v>
      </c>
      <c r="B171" s="10"/>
      <c r="C171" s="100"/>
      <c r="D171" s="10"/>
      <c r="E171" s="1" t="s">
        <v>217</v>
      </c>
      <c r="F171" s="10"/>
      <c r="H171" s="10"/>
      <c r="I171" s="10"/>
      <c r="J171" s="10"/>
      <c r="K171" s="10"/>
      <c r="L171" s="10"/>
      <c r="M171" s="25"/>
      <c r="N171" s="25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</row>
    <row r="172" spans="1:30" x14ac:dyDescent="0.25">
      <c r="A172" s="162" t="str">
        <f>A162&amp;" lag - Dobbel serie"</f>
        <v>8 lag - Dobbel serie</v>
      </c>
      <c r="B172" s="10"/>
      <c r="C172" s="195" t="s">
        <v>218</v>
      </c>
      <c r="D172" s="10"/>
      <c r="E172" s="1" t="s">
        <v>93</v>
      </c>
      <c r="F172" s="10"/>
      <c r="H172" s="10"/>
      <c r="I172" s="10"/>
      <c r="J172" s="10"/>
      <c r="K172" s="10"/>
      <c r="L172" s="10"/>
      <c r="M172" s="25"/>
      <c r="N172" s="25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</row>
    <row r="173" spans="1:30" x14ac:dyDescent="0.25">
      <c r="A173" s="162" t="str">
        <f>(A162-1)*2&amp;" kamper"</f>
        <v>14 kamper</v>
      </c>
      <c r="B173" s="10"/>
      <c r="C173" s="196" t="str">
        <f>(C162-1)*3&amp;" kamper"</f>
        <v>15 kamper</v>
      </c>
      <c r="D173" s="10"/>
      <c r="E173" s="1" t="s">
        <v>219</v>
      </c>
      <c r="F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5"/>
      <c r="AA173" s="10"/>
      <c r="AB173" s="10"/>
      <c r="AC173" s="10"/>
      <c r="AD173" s="10"/>
    </row>
    <row r="174" spans="1:30" x14ac:dyDescent="0.25">
      <c r="B174" s="10"/>
      <c r="C174" s="10"/>
      <c r="D174" s="10"/>
      <c r="E174" s="1" t="s">
        <v>140</v>
      </c>
      <c r="F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42"/>
      <c r="AA174" s="10"/>
      <c r="AB174" s="5"/>
      <c r="AC174" s="25"/>
      <c r="AD174" s="5"/>
    </row>
    <row r="175" spans="1:30" x14ac:dyDescent="0.25">
      <c r="A175" s="10"/>
      <c r="B175" s="10"/>
      <c r="D175" s="10"/>
      <c r="E175" s="18"/>
      <c r="F175" s="10"/>
      <c r="H175" s="10"/>
      <c r="I175" s="10"/>
      <c r="J175" s="10"/>
      <c r="K175" s="10"/>
      <c r="L175" s="42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/>
      <c r="AA175" s="10"/>
      <c r="AB175" s="42"/>
      <c r="AC175" s="25"/>
      <c r="AD175" s="42"/>
    </row>
    <row r="176" spans="1:30" x14ac:dyDescent="0.25">
      <c r="A176" s="10"/>
      <c r="B176" s="10"/>
      <c r="D176" s="10"/>
      <c r="E176" s="1"/>
      <c r="F176" s="10"/>
      <c r="H176" s="10"/>
      <c r="I176" s="10"/>
      <c r="J176" s="10"/>
      <c r="K176" s="10"/>
      <c r="L176" s="36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/>
      <c r="AA176" s="10"/>
      <c r="AB176" s="42"/>
      <c r="AC176" s="25"/>
      <c r="AD176" s="42"/>
    </row>
    <row r="177" spans="1:30" x14ac:dyDescent="0.25">
      <c r="A177" s="10"/>
      <c r="B177" s="10"/>
      <c r="D177" s="10"/>
      <c r="E177" s="176" t="str">
        <f>E162&amp;" lag - Dobbel Serie"</f>
        <v>11 lag - Dobbel Serie</v>
      </c>
      <c r="F177" s="10"/>
      <c r="H177" s="10"/>
      <c r="I177" s="10"/>
      <c r="J177" s="10"/>
      <c r="K177" s="10"/>
      <c r="L177" s="10"/>
      <c r="M177" s="25"/>
      <c r="N177" s="36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/>
      <c r="AA177" s="10"/>
      <c r="AB177" s="42"/>
      <c r="AC177" s="25"/>
      <c r="AD177" s="42"/>
    </row>
    <row r="178" spans="1:30" x14ac:dyDescent="0.25">
      <c r="B178" s="10"/>
      <c r="D178" s="10"/>
      <c r="E178" s="177" t="str">
        <f>(E162-1)*2&amp;" Kamper"</f>
        <v>20 Kamper</v>
      </c>
      <c r="F178" s="10"/>
      <c r="H178" s="10"/>
      <c r="I178" s="10"/>
      <c r="J178" s="10"/>
      <c r="K178" s="10"/>
      <c r="L178" s="10"/>
      <c r="M178" s="25"/>
      <c r="N178" s="5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/>
      <c r="AA178" s="10"/>
      <c r="AB178" s="42"/>
      <c r="AC178" s="25"/>
      <c r="AD178" s="42"/>
    </row>
    <row r="179" spans="1:30" x14ac:dyDescent="0.25">
      <c r="A179" s="10"/>
      <c r="B179" s="65"/>
      <c r="C179" s="65"/>
      <c r="D179" s="10"/>
      <c r="E179" s="10"/>
      <c r="F179" s="10"/>
      <c r="G179" s="10"/>
      <c r="H179" s="10"/>
      <c r="I179" s="14"/>
      <c r="J179" s="10"/>
      <c r="K179" s="34"/>
      <c r="L179" s="36"/>
      <c r="M179" s="25"/>
      <c r="N179" s="36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/>
      <c r="AA179" s="10"/>
      <c r="AB179" s="42"/>
      <c r="AC179" s="25"/>
      <c r="AD179" s="42"/>
    </row>
    <row r="180" spans="1:30" x14ac:dyDescent="0.25">
      <c r="A180" s="10"/>
      <c r="B180" s="65"/>
      <c r="C180" s="65"/>
      <c r="D180" s="25"/>
      <c r="E180" s="10"/>
      <c r="F180" s="14"/>
      <c r="G180" s="10"/>
      <c r="H180" s="14"/>
      <c r="I180" s="14"/>
      <c r="J180" s="10"/>
      <c r="K180" s="34"/>
      <c r="L180" s="37"/>
      <c r="M180" s="25"/>
      <c r="N180" s="37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/>
      <c r="AA180" s="10"/>
      <c r="AB180" s="42"/>
      <c r="AC180" s="25"/>
      <c r="AD180" s="42"/>
    </row>
    <row r="181" spans="1:30" x14ac:dyDescent="0.25">
      <c r="A181" s="10"/>
      <c r="B181" s="65"/>
      <c r="C181" s="65"/>
      <c r="D181" s="25"/>
      <c r="E181" s="10"/>
      <c r="F181" s="14"/>
      <c r="G181" s="10"/>
      <c r="H181" s="14"/>
      <c r="I181" s="14"/>
      <c r="J181" s="10"/>
      <c r="K181" s="34"/>
      <c r="L181"/>
      <c r="M181" s="25"/>
      <c r="N181"/>
      <c r="O181" s="10"/>
      <c r="P181" s="10"/>
      <c r="Q181" s="10"/>
      <c r="R181" s="10"/>
      <c r="S181" s="10"/>
      <c r="T181" s="36"/>
      <c r="U181" s="25"/>
      <c r="V181" s="36"/>
      <c r="W181" s="10"/>
      <c r="X181" s="10"/>
      <c r="Y181" s="10"/>
      <c r="Z181"/>
      <c r="AA181" s="10"/>
      <c r="AB181" s="42"/>
      <c r="AC181" s="25"/>
      <c r="AD181" s="42"/>
    </row>
    <row r="182" spans="1:30" x14ac:dyDescent="0.25">
      <c r="A182" s="10"/>
      <c r="B182" s="65"/>
      <c r="C182" s="65"/>
      <c r="D182" s="25"/>
      <c r="E182" s="10"/>
      <c r="F182" s="14"/>
      <c r="G182" s="10"/>
      <c r="H182" s="14"/>
      <c r="I182" s="14"/>
      <c r="J182" s="10"/>
      <c r="K182" s="34"/>
      <c r="L182" s="10"/>
      <c r="M182" s="34"/>
      <c r="N182" s="10"/>
      <c r="O182" s="10"/>
      <c r="P182" s="10"/>
      <c r="Q182" s="10"/>
      <c r="R182" s="10"/>
      <c r="S182" s="10"/>
      <c r="T182" s="36"/>
      <c r="U182" s="25"/>
      <c r="V182" s="36"/>
      <c r="W182" s="10"/>
      <c r="X182" s="10"/>
      <c r="Y182" s="10"/>
      <c r="Z182"/>
      <c r="AA182" s="10"/>
      <c r="AB182" s="38"/>
      <c r="AC182" s="25"/>
      <c r="AD182" s="39"/>
    </row>
    <row r="183" spans="1:30" x14ac:dyDescent="0.25">
      <c r="A183" s="10"/>
      <c r="B183"/>
      <c r="C183"/>
      <c r="D183" s="25"/>
      <c r="E183" s="10"/>
      <c r="F183" s="14"/>
      <c r="G183" s="10"/>
      <c r="H183" s="14"/>
      <c r="I183" s="14"/>
      <c r="J183" s="10"/>
      <c r="K183" s="34"/>
      <c r="L183" s="10"/>
      <c r="M183" s="34"/>
      <c r="N183" s="10"/>
      <c r="O183" s="10"/>
      <c r="P183" s="10"/>
      <c r="Q183" s="10"/>
      <c r="R183" s="10"/>
      <c r="S183" s="10"/>
      <c r="T183" s="36"/>
      <c r="U183" s="25"/>
      <c r="V183" s="36"/>
      <c r="W183" s="10"/>
      <c r="X183" s="10"/>
      <c r="Y183" s="10"/>
      <c r="Z183"/>
      <c r="AA183" s="10"/>
      <c r="AB183" s="38"/>
      <c r="AC183" s="25"/>
      <c r="AD183" s="39"/>
    </row>
    <row r="184" spans="1:30" s="152" customFormat="1" ht="21" x14ac:dyDescent="0.35">
      <c r="A184" s="152" t="s">
        <v>220</v>
      </c>
      <c r="C184" s="158">
        <f>A186+C186+F186</f>
        <v>21</v>
      </c>
      <c r="D184" s="152" t="s">
        <v>102</v>
      </c>
    </row>
    <row r="185" spans="1:30" x14ac:dyDescent="0.25">
      <c r="A185" s="10"/>
      <c r="B185" s="10"/>
      <c r="C185" s="10"/>
      <c r="D185" s="25"/>
      <c r="E185" s="2" t="s">
        <v>221</v>
      </c>
      <c r="F185" s="32"/>
      <c r="G185" s="10"/>
      <c r="H185" s="14"/>
      <c r="I185" s="14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5"/>
      <c r="U185" s="25"/>
      <c r="V185" s="5"/>
      <c r="W185" s="10"/>
      <c r="X185" s="10"/>
      <c r="Y185" s="10"/>
      <c r="Z185" s="43"/>
      <c r="AA185" s="10"/>
      <c r="AB185" s="40"/>
      <c r="AC185" s="25"/>
      <c r="AD185" s="40"/>
    </row>
    <row r="186" spans="1:30" x14ac:dyDescent="0.25">
      <c r="A186" s="28">
        <v>11</v>
      </c>
      <c r="B186" s="10"/>
      <c r="C186" s="28">
        <v>10</v>
      </c>
      <c r="D186" s="25"/>
      <c r="E186" s="10"/>
      <c r="F186" s="10"/>
      <c r="G186" s="10"/>
      <c r="H186" s="23"/>
      <c r="I186" s="23"/>
      <c r="J186" s="10"/>
      <c r="K186" s="76"/>
      <c r="L186" s="10"/>
      <c r="M186" s="34"/>
      <c r="N186" s="10"/>
      <c r="O186" s="10"/>
      <c r="P186" s="10"/>
      <c r="Q186" s="10"/>
      <c r="R186" s="10"/>
      <c r="S186" s="10"/>
      <c r="T186" s="36"/>
      <c r="U186" s="25"/>
      <c r="V186" s="36"/>
      <c r="W186" s="10"/>
      <c r="X186" s="10"/>
      <c r="Y186" s="10"/>
      <c r="Z186"/>
      <c r="AA186" s="10"/>
      <c r="AB186" s="40"/>
      <c r="AC186" s="25"/>
      <c r="AD186" s="40"/>
    </row>
    <row r="187" spans="1:30" x14ac:dyDescent="0.25">
      <c r="A187" s="162" t="s">
        <v>223</v>
      </c>
      <c r="B187" s="10"/>
      <c r="C187" s="170" t="s">
        <v>224</v>
      </c>
      <c r="D187" s="25"/>
      <c r="E187" s="178" t="s">
        <v>225</v>
      </c>
      <c r="F187" s="10"/>
      <c r="G187" s="10"/>
      <c r="H187" s="10"/>
      <c r="I187" s="10"/>
      <c r="J187"/>
      <c r="K187" s="10"/>
      <c r="L187" s="10"/>
      <c r="M187" s="10"/>
      <c r="N187" s="10"/>
      <c r="O187" s="10"/>
      <c r="P187" s="10"/>
      <c r="Q187" s="10"/>
      <c r="R187" s="10"/>
      <c r="S187" s="10"/>
      <c r="T187" s="36"/>
      <c r="U187" s="25"/>
      <c r="V187" s="36"/>
      <c r="W187" s="10"/>
      <c r="X187" s="10"/>
      <c r="Y187" s="10"/>
      <c r="Z187" s="44"/>
      <c r="AA187" s="10"/>
      <c r="AB187" s="40"/>
      <c r="AC187" s="25"/>
      <c r="AD187" s="40"/>
    </row>
    <row r="188" spans="1:30" x14ac:dyDescent="0.25">
      <c r="A188" s="1" t="s">
        <v>44</v>
      </c>
      <c r="B188" s="10"/>
      <c r="C188" s="1" t="s">
        <v>40</v>
      </c>
      <c r="D188" s="25"/>
      <c r="E188" s="2"/>
      <c r="F188" s="10"/>
      <c r="G188" s="10"/>
      <c r="H188" s="10"/>
      <c r="I188" s="10"/>
      <c r="J188"/>
      <c r="K188"/>
      <c r="L188" s="10"/>
      <c r="M188" s="10"/>
      <c r="N188" s="10"/>
      <c r="O188" s="10"/>
      <c r="P188" s="10"/>
      <c r="Q188" s="10"/>
      <c r="R188" s="10"/>
      <c r="S188" s="10"/>
      <c r="T188" s="37"/>
      <c r="U188" s="25"/>
      <c r="V188" s="37"/>
      <c r="W188" s="10"/>
      <c r="X188" s="10"/>
      <c r="Y188" s="10"/>
      <c r="Z188"/>
      <c r="AA188" s="10"/>
      <c r="AB188" s="40"/>
      <c r="AC188" s="25"/>
      <c r="AD188" s="25"/>
    </row>
    <row r="189" spans="1:30" x14ac:dyDescent="0.25">
      <c r="A189" s="1" t="s">
        <v>28</v>
      </c>
      <c r="B189" s="10"/>
      <c r="C189" s="1" t="s">
        <v>65</v>
      </c>
      <c r="D189" s="25"/>
      <c r="E189" s="63"/>
      <c r="F189" s="10"/>
      <c r="G189" s="10"/>
      <c r="H189" s="10"/>
      <c r="I189" s="10"/>
      <c r="J189"/>
      <c r="K189" s="10"/>
      <c r="L189" s="10"/>
      <c r="M189" s="10"/>
      <c r="N189" s="10"/>
      <c r="O189" s="10"/>
      <c r="P189" s="10"/>
      <c r="Q189" s="10"/>
      <c r="R189" s="10"/>
      <c r="S189" s="10"/>
      <c r="T189"/>
      <c r="U189" s="25"/>
      <c r="V189"/>
      <c r="W189" s="10"/>
      <c r="X189" s="10"/>
      <c r="Y189" s="10"/>
      <c r="Z189" s="15"/>
      <c r="AA189" s="10"/>
      <c r="AB189" s="25"/>
      <c r="AC189" s="25"/>
      <c r="AD189" s="25"/>
    </row>
    <row r="190" spans="1:30" x14ac:dyDescent="0.25">
      <c r="A190" s="1" t="s">
        <v>145</v>
      </c>
      <c r="B190" s="10"/>
      <c r="C190" s="1" t="s">
        <v>20</v>
      </c>
      <c r="D190" s="25"/>
      <c r="E190" s="63"/>
      <c r="F190" s="10"/>
      <c r="G190" s="10"/>
      <c r="H190" s="10"/>
      <c r="I190" s="10"/>
      <c r="J19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/>
      <c r="AA190" s="10"/>
      <c r="AB190" s="25"/>
      <c r="AC190" s="25"/>
      <c r="AD190" s="25"/>
    </row>
    <row r="191" spans="1:30" x14ac:dyDescent="0.25">
      <c r="A191" s="1" t="s">
        <v>157</v>
      </c>
      <c r="B191" s="10"/>
      <c r="C191" s="1" t="s">
        <v>70</v>
      </c>
      <c r="D191" s="10"/>
      <c r="E191" s="63"/>
      <c r="F191" s="10"/>
      <c r="G191" s="10"/>
      <c r="H191" s="10"/>
      <c r="I191" s="10"/>
      <c r="J191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45"/>
      <c r="AA191" s="10"/>
      <c r="AB191" s="25"/>
      <c r="AC191" s="25"/>
      <c r="AD191" s="25"/>
    </row>
    <row r="192" spans="1:30" x14ac:dyDescent="0.25">
      <c r="A192" s="1" t="s">
        <v>11</v>
      </c>
      <c r="B192" s="10"/>
      <c r="C192" s="1" t="s">
        <v>86</v>
      </c>
      <c r="D192" s="10"/>
      <c r="E192" s="63"/>
      <c r="F192" s="10"/>
      <c r="G192" s="10"/>
      <c r="H192" s="10"/>
      <c r="I192" s="10"/>
      <c r="J192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41"/>
      <c r="AA192" s="10"/>
      <c r="AB192" s="10"/>
      <c r="AC192" s="10"/>
      <c r="AD192" s="10"/>
    </row>
    <row r="193" spans="1:30" x14ac:dyDescent="0.25">
      <c r="A193" s="1" t="s">
        <v>189</v>
      </c>
      <c r="B193" s="10"/>
      <c r="C193" s="1" t="s">
        <v>226</v>
      </c>
      <c r="D193" s="10"/>
      <c r="E193" s="63"/>
      <c r="F193" s="10"/>
      <c r="G193" s="10"/>
      <c r="H193" s="10"/>
      <c r="I193" s="10"/>
      <c r="J193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41"/>
      <c r="AA193" s="10"/>
      <c r="AB193" s="10"/>
      <c r="AC193" s="10"/>
      <c r="AD193" s="10"/>
    </row>
    <row r="194" spans="1:30" x14ac:dyDescent="0.25">
      <c r="A194" s="1" t="s">
        <v>35</v>
      </c>
      <c r="B194" s="10"/>
      <c r="C194" s="1" t="s">
        <v>227</v>
      </c>
      <c r="D194" s="10"/>
      <c r="E194" s="63"/>
      <c r="F194" s="10"/>
      <c r="G194" s="10"/>
      <c r="H194" s="10"/>
      <c r="I194" s="10"/>
      <c r="J194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41"/>
      <c r="AA194" s="10"/>
      <c r="AB194" s="10"/>
      <c r="AC194" s="10"/>
      <c r="AD194" s="10"/>
    </row>
    <row r="195" spans="1:30" x14ac:dyDescent="0.25">
      <c r="A195" s="1" t="s">
        <v>62</v>
      </c>
      <c r="B195" s="10"/>
      <c r="C195" s="1" t="s">
        <v>64</v>
      </c>
      <c r="D195" s="10"/>
      <c r="E195" s="63"/>
      <c r="F195" s="10"/>
      <c r="G195" s="10"/>
      <c r="H195" s="10"/>
      <c r="I195" s="10"/>
      <c r="J195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/>
      <c r="AA195" s="10"/>
      <c r="AB195" s="24"/>
      <c r="AC195" s="10"/>
      <c r="AD195" s="10"/>
    </row>
    <row r="196" spans="1:30" x14ac:dyDescent="0.25">
      <c r="A196" s="1" t="s">
        <v>54</v>
      </c>
      <c r="B196" s="10"/>
      <c r="C196" s="1" t="s">
        <v>228</v>
      </c>
      <c r="D196" s="10"/>
      <c r="E196" s="63"/>
      <c r="F196" s="10"/>
      <c r="G196" s="10"/>
      <c r="H196" s="10"/>
      <c r="I196" s="10"/>
      <c r="J196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25"/>
      <c r="AA196" s="10"/>
      <c r="AB196" s="15"/>
      <c r="AC196" s="10"/>
      <c r="AD196" s="10"/>
    </row>
    <row r="197" spans="1:30" x14ac:dyDescent="0.25">
      <c r="A197" s="1" t="s">
        <v>150</v>
      </c>
      <c r="B197" s="10"/>
      <c r="C197" s="1" t="s">
        <v>39</v>
      </c>
      <c r="D197" s="10"/>
      <c r="E197" s="63"/>
      <c r="F197" s="10"/>
      <c r="G197" s="10"/>
      <c r="H197" s="10"/>
      <c r="I197" s="10"/>
      <c r="J197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/>
      <c r="AA197" s="10"/>
      <c r="AB197" s="45"/>
      <c r="AC197" s="10"/>
      <c r="AD197" s="10"/>
    </row>
    <row r="198" spans="1:30" x14ac:dyDescent="0.25">
      <c r="A198" s="1" t="s">
        <v>17</v>
      </c>
      <c r="B198" s="10"/>
      <c r="C198" s="1"/>
      <c r="D198" s="10"/>
      <c r="E198" s="63"/>
      <c r="F198" s="10"/>
      <c r="G198" s="10"/>
      <c r="H198" s="10"/>
      <c r="I198" s="10"/>
      <c r="J198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/>
      <c r="AA198" s="10"/>
      <c r="AB198" s="45"/>
      <c r="AC198" s="10"/>
      <c r="AD198" s="10"/>
    </row>
    <row r="199" spans="1:30" x14ac:dyDescent="0.25">
      <c r="A199" s="27"/>
      <c r="B199" s="10"/>
      <c r="C199" s="27"/>
      <c r="D199" s="10"/>
      <c r="E199" s="63"/>
      <c r="F199" s="10"/>
      <c r="G199" s="10"/>
      <c r="H199" s="10"/>
      <c r="I199" s="10"/>
      <c r="J199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/>
      <c r="AA199" s="10"/>
      <c r="AB199" s="45"/>
      <c r="AC199" s="10"/>
      <c r="AD199" s="10"/>
    </row>
    <row r="200" spans="1:30" x14ac:dyDescent="0.25">
      <c r="A200" s="162" t="str">
        <f>A186&amp;" lag - Dobbel Serie"</f>
        <v>11 lag - Dobbel Serie</v>
      </c>
      <c r="B200" s="10"/>
      <c r="C200" s="170" t="str">
        <f>C186&amp;" lag - Dobbel Serie"</f>
        <v>10 lag - Dobbel Serie</v>
      </c>
      <c r="D200" s="10"/>
      <c r="E200" s="63"/>
      <c r="F200" s="10"/>
      <c r="G200" s="10"/>
      <c r="H200" s="10"/>
      <c r="I200" s="10"/>
      <c r="J20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44"/>
      <c r="AC200" s="10"/>
      <c r="AD200" s="10"/>
    </row>
    <row r="201" spans="1:30" x14ac:dyDescent="0.25">
      <c r="A201" s="162" t="str">
        <f>(A186-1)*2&amp;" Kamper"</f>
        <v>20 Kamper</v>
      </c>
      <c r="B201" s="10"/>
      <c r="C201" s="170" t="str">
        <f>(C186-1)*2&amp;" Kamper"</f>
        <v>18 Kamper</v>
      </c>
      <c r="D201" s="10"/>
      <c r="E201" s="63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43"/>
      <c r="AC201" s="10"/>
      <c r="AD201" s="10"/>
    </row>
    <row r="202" spans="1:30" x14ac:dyDescent="0.25">
      <c r="A202" s="10"/>
      <c r="B202" s="10"/>
      <c r="C202" s="10"/>
      <c r="D202" s="24"/>
      <c r="E202" s="63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</row>
    <row r="203" spans="1:30" x14ac:dyDescent="0.25">
      <c r="A203" s="10"/>
      <c r="B203" s="10"/>
      <c r="C203" s="10"/>
      <c r="D203" s="10"/>
      <c r="E203" s="63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41"/>
      <c r="AC203" s="10"/>
      <c r="AD203" s="10"/>
    </row>
    <row r="204" spans="1:30" s="152" customFormat="1" ht="21" x14ac:dyDescent="0.35">
      <c r="A204" s="152" t="s">
        <v>229</v>
      </c>
      <c r="C204" s="152">
        <f>A207+C207</f>
        <v>17</v>
      </c>
      <c r="D204" s="152" t="s">
        <v>102</v>
      </c>
    </row>
    <row r="205" spans="1:30" ht="15.75" x14ac:dyDescent="0.25">
      <c r="A205" s="10"/>
      <c r="B205" s="10"/>
      <c r="C205" s="10"/>
      <c r="D205" s="10"/>
      <c r="E205" s="10"/>
      <c r="F205" s="10"/>
      <c r="G205" s="69"/>
      <c r="H205" s="116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</row>
    <row r="206" spans="1:30" ht="15.75" x14ac:dyDescent="0.25">
      <c r="A206" s="10"/>
      <c r="B206" s="10"/>
      <c r="C206" s="10"/>
      <c r="D206" s="10"/>
      <c r="E206" s="68"/>
      <c r="F206" s="10"/>
      <c r="G206" s="10"/>
      <c r="H206" s="24"/>
      <c r="I206" s="10"/>
      <c r="J206" s="10"/>
      <c r="K206" s="24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</row>
    <row r="207" spans="1:30" x14ac:dyDescent="0.25">
      <c r="A207" s="28">
        <f>COUNTA(A209:A219)</f>
        <v>10</v>
      </c>
      <c r="B207" s="10"/>
      <c r="C207" s="28">
        <f>COUNTA(C209:C219)</f>
        <v>7</v>
      </c>
      <c r="D207" s="10"/>
      <c r="E207" s="10"/>
      <c r="F207" s="10"/>
      <c r="G207" s="10"/>
      <c r="H207" s="34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</row>
    <row r="208" spans="1:30" x14ac:dyDescent="0.25">
      <c r="A208" s="162" t="s">
        <v>230</v>
      </c>
      <c r="B208" s="10"/>
      <c r="C208" s="170" t="s">
        <v>231</v>
      </c>
      <c r="D208" s="10"/>
      <c r="E208" s="10"/>
      <c r="F208" s="10"/>
      <c r="G208" s="10"/>
      <c r="H208" s="117"/>
      <c r="I208" s="10"/>
      <c r="J208" s="10"/>
      <c r="K208" s="10"/>
      <c r="L208" s="10"/>
      <c r="M208" s="10"/>
      <c r="N208" s="10"/>
      <c r="O208" s="10"/>
      <c r="P208" s="10"/>
      <c r="Q208" s="10"/>
      <c r="R208" s="24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</row>
    <row r="209" spans="1:30" x14ac:dyDescent="0.25">
      <c r="A209" s="31" t="s">
        <v>145</v>
      </c>
      <c r="B209" s="10"/>
      <c r="C209" s="141" t="s">
        <v>16</v>
      </c>
      <c r="D209" s="10"/>
      <c r="E209" s="10"/>
      <c r="F209" s="10"/>
      <c r="G209" s="10"/>
      <c r="H209" s="118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51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</row>
    <row r="210" spans="1:30" x14ac:dyDescent="0.25">
      <c r="A210" s="31" t="s">
        <v>65</v>
      </c>
      <c r="B210" s="10"/>
      <c r="C210" s="141" t="s">
        <v>232</v>
      </c>
      <c r="D210" s="10"/>
      <c r="E210" s="10"/>
      <c r="F210" s="10"/>
      <c r="G210" s="10"/>
      <c r="H210" s="24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</row>
    <row r="211" spans="1:30" x14ac:dyDescent="0.25">
      <c r="A211" s="1" t="s">
        <v>157</v>
      </c>
      <c r="B211" s="10"/>
      <c r="C211" s="140" t="s">
        <v>233</v>
      </c>
      <c r="D211" s="10"/>
      <c r="E211" s="211"/>
      <c r="F211" s="211"/>
      <c r="G211" s="10"/>
      <c r="H211" s="24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</row>
    <row r="212" spans="1:30" x14ac:dyDescent="0.25">
      <c r="A212" s="1" t="s">
        <v>62</v>
      </c>
      <c r="B212" s="10"/>
      <c r="C212" s="141" t="s">
        <v>25</v>
      </c>
      <c r="D212" s="10"/>
      <c r="E212" s="10"/>
      <c r="F212" s="10"/>
      <c r="G212" s="10"/>
      <c r="H212" s="24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</row>
    <row r="213" spans="1:30" x14ac:dyDescent="0.25">
      <c r="A213" s="31" t="s">
        <v>60</v>
      </c>
      <c r="B213" s="10"/>
      <c r="C213" s="141" t="s">
        <v>234</v>
      </c>
      <c r="D213" s="10"/>
      <c r="E213" s="10"/>
      <c r="F213" s="10"/>
      <c r="G213" s="10"/>
      <c r="H213" s="118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24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</row>
    <row r="214" spans="1:30" x14ac:dyDescent="0.25">
      <c r="A214" s="31" t="s">
        <v>219</v>
      </c>
      <c r="B214" s="10"/>
      <c r="C214" s="141" t="s">
        <v>235</v>
      </c>
      <c r="D214" s="10"/>
      <c r="E214" s="10"/>
      <c r="F214" s="10"/>
      <c r="G214" s="10"/>
      <c r="H214" s="24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</row>
    <row r="215" spans="1:30" x14ac:dyDescent="0.25">
      <c r="A215" s="31" t="s">
        <v>73</v>
      </c>
      <c r="B215" s="10"/>
      <c r="C215" s="141" t="s">
        <v>236</v>
      </c>
      <c r="D215" s="10"/>
      <c r="E215" s="10"/>
      <c r="F215" s="10"/>
      <c r="G215" s="10"/>
      <c r="H215" s="24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</row>
    <row r="216" spans="1:30" x14ac:dyDescent="0.25">
      <c r="A216" s="1" t="s">
        <v>150</v>
      </c>
      <c r="B216" s="10"/>
      <c r="C216" s="239"/>
      <c r="D216" s="10"/>
      <c r="E216" s="10"/>
      <c r="F216" s="10"/>
      <c r="G216" s="10"/>
      <c r="H216" s="24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34"/>
      <c r="V216" s="10"/>
      <c r="W216" s="10"/>
      <c r="X216" s="10"/>
      <c r="Y216" s="10"/>
      <c r="Z216" s="10"/>
      <c r="AA216" s="10"/>
      <c r="AB216" s="10"/>
      <c r="AC216" s="10"/>
      <c r="AD216" s="10"/>
    </row>
    <row r="217" spans="1:30" x14ac:dyDescent="0.25">
      <c r="A217" s="1" t="s">
        <v>17</v>
      </c>
      <c r="B217" s="10"/>
      <c r="C217" s="1"/>
      <c r="D217" s="10"/>
      <c r="E217" s="10"/>
      <c r="F217" s="10"/>
      <c r="G217" s="10"/>
      <c r="H217" s="90"/>
      <c r="I217" s="10"/>
      <c r="J217" s="10"/>
      <c r="K217" s="10"/>
      <c r="L217" s="46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</row>
    <row r="218" spans="1:30" x14ac:dyDescent="0.25">
      <c r="A218" s="31" t="s">
        <v>463</v>
      </c>
      <c r="B218" s="10"/>
      <c r="C218" s="31"/>
      <c r="D218" s="10"/>
      <c r="E218" s="10"/>
      <c r="F218" s="211"/>
      <c r="G218" s="10"/>
      <c r="H218" s="10"/>
      <c r="I218" s="10"/>
      <c r="J218" s="37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</row>
    <row r="219" spans="1:30" x14ac:dyDescent="0.25">
      <c r="A219" s="31"/>
      <c r="B219" s="10"/>
      <c r="C219" s="31"/>
      <c r="D219" s="10"/>
      <c r="E219" s="10"/>
      <c r="F219" s="10"/>
      <c r="G219" s="10"/>
      <c r="H219" s="10"/>
      <c r="I219" s="10"/>
      <c r="J219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</row>
    <row r="220" spans="1:30" x14ac:dyDescent="0.25">
      <c r="A220" s="162" t="str">
        <f>A207&amp;" lag - Dobbel serie"</f>
        <v>10 lag - Dobbel serie</v>
      </c>
      <c r="B220" s="10"/>
      <c r="C220" s="170" t="str">
        <f>C207&amp;" lag - Dobbel serie"</f>
        <v>7 lag - Dobbel serie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</row>
    <row r="221" spans="1:30" x14ac:dyDescent="0.25">
      <c r="A221" s="162" t="str">
        <f>(A207-1)*2&amp;" kamper"</f>
        <v>18 kamper</v>
      </c>
      <c r="B221" s="10"/>
      <c r="C221" s="170" t="str">
        <f>(C207-1)*2&amp;" kamper"</f>
        <v>12 kamper</v>
      </c>
      <c r="D221" s="10"/>
      <c r="E221" s="10"/>
      <c r="F221" s="10"/>
      <c r="G221" s="24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</row>
    <row r="222" spans="1:30" x14ac:dyDescent="0.25">
      <c r="A222" s="10"/>
      <c r="B222" s="10"/>
      <c r="C222" s="10"/>
      <c r="D222" s="10"/>
      <c r="E222" s="10"/>
      <c r="F222" s="10"/>
      <c r="G222" s="24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</row>
    <row r="223" spans="1:30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</row>
    <row r="224" spans="1:30" s="152" customFormat="1" ht="21" x14ac:dyDescent="0.35">
      <c r="A224" s="152" t="s">
        <v>237</v>
      </c>
      <c r="E224" s="152">
        <f>A226+C226</f>
        <v>11</v>
      </c>
      <c r="F224" s="152" t="s">
        <v>102</v>
      </c>
      <c r="O224" s="152">
        <f>A226</f>
        <v>7</v>
      </c>
    </row>
    <row r="225" spans="1:30" ht="18.75" x14ac:dyDescent="0.3">
      <c r="A225" s="232" t="s">
        <v>221</v>
      </c>
      <c r="B225" s="77"/>
      <c r="C225" s="77"/>
      <c r="D225" s="10"/>
      <c r="E225" s="77"/>
      <c r="F225" s="10"/>
      <c r="G225" s="77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</row>
    <row r="226" spans="1:30" x14ac:dyDescent="0.25">
      <c r="A226" s="28">
        <f>COUNTA(A228:A237)</f>
        <v>7</v>
      </c>
      <c r="B226" s="10"/>
      <c r="C226" s="28">
        <f>COUNTA(C228:C237)</f>
        <v>4</v>
      </c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</row>
    <row r="227" spans="1:30" x14ac:dyDescent="0.25">
      <c r="A227" s="162" t="s">
        <v>238</v>
      </c>
      <c r="B227" s="10"/>
      <c r="C227" s="170" t="s">
        <v>239</v>
      </c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</row>
    <row r="228" spans="1:30" x14ac:dyDescent="0.25">
      <c r="A228" s="1" t="s">
        <v>28</v>
      </c>
      <c r="B228" s="10"/>
      <c r="C228" s="1" t="s">
        <v>240</v>
      </c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24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</row>
    <row r="229" spans="1:30" x14ac:dyDescent="0.25">
      <c r="A229" s="1" t="s">
        <v>48</v>
      </c>
      <c r="B229" s="10"/>
      <c r="C229" s="1" t="s">
        <v>140</v>
      </c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</row>
    <row r="230" spans="1:30" x14ac:dyDescent="0.25">
      <c r="A230" s="1" t="s">
        <v>157</v>
      </c>
      <c r="B230" s="10"/>
      <c r="C230" s="1" t="s">
        <v>64</v>
      </c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</row>
    <row r="231" spans="1:30" x14ac:dyDescent="0.25">
      <c r="A231" s="1" t="s">
        <v>62</v>
      </c>
      <c r="B231" s="10"/>
      <c r="C231" s="1" t="s">
        <v>31</v>
      </c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</row>
    <row r="232" spans="1:30" ht="18.75" x14ac:dyDescent="0.3">
      <c r="A232" s="1" t="s">
        <v>60</v>
      </c>
      <c r="B232" s="10"/>
      <c r="C232" s="239"/>
      <c r="D232" s="77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</row>
    <row r="233" spans="1:30" x14ac:dyDescent="0.25">
      <c r="A233" s="1" t="s">
        <v>219</v>
      </c>
      <c r="B233" s="10"/>
      <c r="C233" s="1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</row>
    <row r="234" spans="1:30" x14ac:dyDescent="0.25">
      <c r="A234" s="1" t="s">
        <v>36</v>
      </c>
      <c r="B234" s="10"/>
      <c r="C234" s="1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</row>
    <row r="235" spans="1:30" x14ac:dyDescent="0.25">
      <c r="A235" s="1"/>
      <c r="B235" s="10"/>
      <c r="C235" s="1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</row>
    <row r="236" spans="1:30" x14ac:dyDescent="0.25">
      <c r="A236" s="29"/>
      <c r="B236" s="10"/>
      <c r="C236" s="29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</row>
    <row r="237" spans="1:30" x14ac:dyDescent="0.25">
      <c r="A237" s="29"/>
      <c r="B237" s="10"/>
      <c r="C237" s="29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</row>
    <row r="238" spans="1:30" x14ac:dyDescent="0.25">
      <c r="A238" s="162" t="str">
        <f>A226&amp;" lag - Dobbel serie"</f>
        <v>7 lag - Dobbel serie</v>
      </c>
      <c r="B238" s="10"/>
      <c r="C238" s="170" t="str">
        <f>C226&amp;" lag - Trippel serie"</f>
        <v>4 lag - Trippel serie</v>
      </c>
      <c r="D238" s="10"/>
      <c r="E238" s="10"/>
      <c r="F238" s="10"/>
      <c r="G238" s="10"/>
      <c r="H238" s="10"/>
      <c r="I238" s="44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</row>
    <row r="239" spans="1:30" x14ac:dyDescent="0.25">
      <c r="A239" s="162" t="str">
        <f>(A226-1)* 2&amp;" kamper"</f>
        <v>12 kamper</v>
      </c>
      <c r="B239" s="10"/>
      <c r="C239" s="170" t="str">
        <f>(C226-1)* 3&amp;" kamper"</f>
        <v>9 kamper</v>
      </c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</row>
    <row r="240" spans="1:30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</row>
    <row r="241" spans="1:30" x14ac:dyDescent="0.25">
      <c r="A241" s="10"/>
      <c r="B241" s="10"/>
      <c r="C241" s="10"/>
      <c r="D241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</row>
    <row r="242" spans="1:30" x14ac:dyDescent="0.25">
      <c r="A242" s="10"/>
      <c r="B242" s="10"/>
      <c r="C242" s="10"/>
      <c r="D242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</row>
    <row r="243" spans="1:30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</row>
    <row r="244" spans="1:30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</row>
    <row r="245" spans="1:30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</row>
    <row r="246" spans="1:30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</row>
    <row r="247" spans="1:30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</row>
    <row r="248" spans="1:30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</row>
    <row r="249" spans="1:30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</row>
    <row r="250" spans="1:30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</row>
    <row r="251" spans="1:30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</row>
    <row r="252" spans="1:30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</row>
    <row r="253" spans="1:30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</row>
    <row r="254" spans="1:30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</row>
    <row r="255" spans="1:30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</row>
    <row r="256" spans="1:30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</row>
    <row r="257" spans="1:30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</row>
    <row r="258" spans="1:30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</row>
    <row r="259" spans="1:30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</row>
    <row r="260" spans="1:30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</row>
    <row r="261" spans="1:30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</row>
    <row r="262" spans="1:30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</row>
    <row r="263" spans="1:30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</row>
    <row r="264" spans="1:30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</row>
    <row r="265" spans="1:30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</row>
    <row r="266" spans="1:30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</row>
    <row r="267" spans="1:30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</row>
    <row r="268" spans="1:30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</row>
    <row r="269" spans="1:30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</row>
    <row r="270" spans="1:30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</row>
    <row r="271" spans="1:30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</row>
    <row r="272" spans="1:30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</row>
    <row r="273" spans="1:30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</row>
    <row r="274" spans="1:30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</row>
    <row r="275" spans="1:30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</row>
    <row r="276" spans="1:30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</row>
    <row r="277" spans="1:30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</row>
    <row r="278" spans="1:30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</row>
    <row r="279" spans="1:30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</row>
  </sheetData>
  <sortState xmlns:xlrd2="http://schemas.microsoft.com/office/spreadsheetml/2017/richdata2" ref="C210:C217">
    <sortCondition ref="C209:C217"/>
  </sortState>
  <phoneticPr fontId="8" type="noConversion"/>
  <pageMargins left="0.7" right="0.7" top="0.75" bottom="0.75" header="0.3" footer="0.3"/>
  <pageSetup paperSize="9" scale="54" orientation="landscape" r:id="rId1"/>
  <headerFooter>
    <oddHeader>&amp;LGutter&amp;CPuljeoppsett Sesongen 2016/2017_x000D_Høringsforslag - frist 22.mai for innspill&amp;RNHF Region Vest</oddHeader>
    <oddFooter>&amp;L13.mai 2016&amp;R&amp;P av &amp;N</oddFooter>
  </headerFooter>
  <rowBreaks count="4" manualBreakCount="4">
    <brk id="75" max="16383" man="1"/>
    <brk id="106" max="16383" man="1"/>
    <brk id="216" max="16383" man="1"/>
    <brk id="258" max="16383" man="1"/>
  </rowBreaks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6"/>
  <sheetViews>
    <sheetView tabSelected="1" zoomScale="80" zoomScaleNormal="80" zoomScalePageLayoutView="80" workbookViewId="0">
      <selection activeCell="F62" sqref="F62"/>
    </sheetView>
  </sheetViews>
  <sheetFormatPr baseColWidth="10" defaultColWidth="11.42578125" defaultRowHeight="15" x14ac:dyDescent="0.25"/>
  <cols>
    <col min="1" max="1" width="7.140625" style="11" customWidth="1"/>
    <col min="2" max="2" width="36.140625" style="11" bestFit="1" customWidth="1"/>
    <col min="3" max="3" width="3.85546875" style="11" customWidth="1"/>
    <col min="4" max="4" width="35.140625" style="11" bestFit="1" customWidth="1"/>
    <col min="5" max="5" width="3.85546875" style="11" customWidth="1"/>
    <col min="6" max="6" width="33.140625" style="11" bestFit="1" customWidth="1"/>
    <col min="7" max="7" width="4" style="11" customWidth="1"/>
    <col min="8" max="8" width="33.42578125" style="11" bestFit="1" customWidth="1"/>
    <col min="9" max="9" width="3.85546875" style="11" customWidth="1"/>
    <col min="10" max="10" width="31.5703125" style="11" bestFit="1" customWidth="1"/>
    <col min="11" max="11" width="3.85546875" style="11" customWidth="1"/>
    <col min="12" max="12" width="46" style="11" bestFit="1" customWidth="1"/>
    <col min="13" max="13" width="4" style="11" customWidth="1"/>
    <col min="14" max="14" width="31.42578125" style="11" bestFit="1" customWidth="1"/>
    <col min="15" max="15" width="4" style="11" customWidth="1"/>
    <col min="16" max="16" width="23.28515625" style="11" customWidth="1"/>
    <col min="17" max="17" width="4.7109375" style="52" customWidth="1"/>
    <col min="18" max="18" width="23.42578125" style="11" customWidth="1"/>
    <col min="19" max="19" width="8.28515625" style="11" customWidth="1"/>
    <col min="20" max="20" width="21.140625" style="11" customWidth="1"/>
    <col min="21" max="21" width="9.42578125" style="11" customWidth="1"/>
    <col min="22" max="22" width="22.42578125" style="11" customWidth="1"/>
    <col min="23" max="16384" width="11.42578125" style="11"/>
  </cols>
  <sheetData>
    <row r="1" spans="1:26" s="155" customFormat="1" ht="21" x14ac:dyDescent="0.35">
      <c r="B1" s="152" t="s">
        <v>241</v>
      </c>
      <c r="D1" s="152">
        <f>B3+D3+F3+H3+J3</f>
        <v>92</v>
      </c>
      <c r="E1" s="152" t="s">
        <v>102</v>
      </c>
    </row>
    <row r="2" spans="1:26" x14ac:dyDescent="0.25">
      <c r="A2" s="10"/>
      <c r="B2" s="2"/>
      <c r="C2" s="2"/>
      <c r="D2" s="10"/>
      <c r="E2" s="10"/>
      <c r="F2" s="2"/>
      <c r="G2" s="2"/>
      <c r="H2" s="10"/>
      <c r="I2" s="10"/>
      <c r="J2" s="10"/>
      <c r="K2"/>
      <c r="L2"/>
      <c r="M2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x14ac:dyDescent="0.25">
      <c r="A3" s="10"/>
      <c r="B3" s="28">
        <f>COUNTA(B5:B25)</f>
        <v>19</v>
      </c>
      <c r="C3" s="10"/>
      <c r="D3" s="28">
        <f>COUNTA(D5:D25)</f>
        <v>19</v>
      </c>
      <c r="E3" s="10"/>
      <c r="F3" s="28">
        <f>COUNTA(F5:F25)</f>
        <v>19</v>
      </c>
      <c r="G3" s="10"/>
      <c r="H3" s="28">
        <f>COUNTA(H5:H25)</f>
        <v>16</v>
      </c>
      <c r="I3" s="10"/>
      <c r="J3" s="28">
        <f>COUNTA(J5:J25)</f>
        <v>19</v>
      </c>
      <c r="K3"/>
      <c r="L3" s="10"/>
      <c r="M3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x14ac:dyDescent="0.25">
      <c r="A4" s="10"/>
      <c r="B4" s="163" t="s">
        <v>242</v>
      </c>
      <c r="C4" s="10"/>
      <c r="D4" s="163" t="s">
        <v>243</v>
      </c>
      <c r="E4" s="10"/>
      <c r="F4" s="163" t="s">
        <v>244</v>
      </c>
      <c r="G4" s="10"/>
      <c r="H4" s="163" t="s">
        <v>245</v>
      </c>
      <c r="I4" s="10"/>
      <c r="J4" s="163" t="s">
        <v>246</v>
      </c>
      <c r="K4"/>
      <c r="L4" s="10"/>
      <c r="M4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x14ac:dyDescent="0.25">
      <c r="A5" s="10"/>
      <c r="B5" s="103" t="s">
        <v>54</v>
      </c>
      <c r="C5" s="10"/>
      <c r="D5" s="103" t="s">
        <v>247</v>
      </c>
      <c r="E5" s="10"/>
      <c r="F5" s="104" t="s">
        <v>24</v>
      </c>
      <c r="G5" s="10"/>
      <c r="H5" s="103" t="s">
        <v>64</v>
      </c>
      <c r="I5" s="10"/>
      <c r="J5" s="119" t="s">
        <v>248</v>
      </c>
      <c r="K5"/>
      <c r="L5" s="10"/>
      <c r="M5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x14ac:dyDescent="0.25">
      <c r="A6" s="10"/>
      <c r="B6" s="104" t="s">
        <v>19</v>
      </c>
      <c r="C6" s="10"/>
      <c r="D6" s="104" t="s">
        <v>95</v>
      </c>
      <c r="E6" s="10"/>
      <c r="F6" s="104" t="s">
        <v>78</v>
      </c>
      <c r="G6" s="10"/>
      <c r="H6" s="104" t="s">
        <v>91</v>
      </c>
      <c r="I6" s="10"/>
      <c r="J6" s="120" t="s">
        <v>106</v>
      </c>
      <c r="K6"/>
      <c r="L6" s="10"/>
      <c r="M6"/>
      <c r="N6" s="10"/>
      <c r="O6" s="12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x14ac:dyDescent="0.25">
      <c r="A7" s="10"/>
      <c r="B7" s="104" t="s">
        <v>249</v>
      </c>
      <c r="C7" s="10"/>
      <c r="D7" s="104" t="s">
        <v>250</v>
      </c>
      <c r="E7" s="10"/>
      <c r="F7" s="104" t="s">
        <v>251</v>
      </c>
      <c r="G7" s="10"/>
      <c r="H7" s="104" t="s">
        <v>90</v>
      </c>
      <c r="I7" s="10"/>
      <c r="J7" s="120" t="s">
        <v>16</v>
      </c>
      <c r="K7"/>
      <c r="L7" s="10"/>
      <c r="M7"/>
      <c r="N7" s="10"/>
      <c r="O7" s="10"/>
      <c r="P7" s="10"/>
      <c r="Q7" s="24"/>
      <c r="R7" s="10"/>
      <c r="S7" s="10"/>
      <c r="T7" s="10"/>
      <c r="U7" s="10"/>
      <c r="V7" s="10"/>
      <c r="W7" s="10"/>
      <c r="X7" s="10"/>
      <c r="Y7" s="10"/>
      <c r="Z7" s="10"/>
    </row>
    <row r="8" spans="1:26" x14ac:dyDescent="0.25">
      <c r="A8" s="10"/>
      <c r="B8" s="104" t="s">
        <v>252</v>
      </c>
      <c r="C8" s="10"/>
      <c r="D8" s="104" t="s">
        <v>80</v>
      </c>
      <c r="E8" s="10"/>
      <c r="F8" s="104" t="s">
        <v>219</v>
      </c>
      <c r="G8" s="10"/>
      <c r="H8" s="104" t="s">
        <v>253</v>
      </c>
      <c r="I8" s="10"/>
      <c r="J8" s="120" t="s">
        <v>63</v>
      </c>
      <c r="K8"/>
      <c r="L8" s="10"/>
      <c r="M8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x14ac:dyDescent="0.25">
      <c r="A9" s="10"/>
      <c r="B9" s="104" t="s">
        <v>167</v>
      </c>
      <c r="C9" s="10"/>
      <c r="D9" s="104" t="s">
        <v>123</v>
      </c>
      <c r="E9" s="10"/>
      <c r="F9" s="105" t="s">
        <v>254</v>
      </c>
      <c r="G9" s="10"/>
      <c r="H9" s="104" t="s">
        <v>255</v>
      </c>
      <c r="I9" s="10"/>
      <c r="J9" s="120" t="s">
        <v>112</v>
      </c>
      <c r="K9"/>
      <c r="L9" s="10"/>
      <c r="M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x14ac:dyDescent="0.25">
      <c r="A10" s="10"/>
      <c r="B10" s="104" t="s">
        <v>256</v>
      </c>
      <c r="C10" s="10"/>
      <c r="D10" s="104" t="s">
        <v>39</v>
      </c>
      <c r="E10" s="10"/>
      <c r="F10" s="105" t="s">
        <v>115</v>
      </c>
      <c r="G10" s="10"/>
      <c r="H10" s="104" t="s">
        <v>49</v>
      </c>
      <c r="I10" s="10"/>
      <c r="J10" s="119" t="s">
        <v>114</v>
      </c>
      <c r="K10"/>
      <c r="L10" s="10"/>
      <c r="M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x14ac:dyDescent="0.25">
      <c r="A11" s="10"/>
      <c r="B11" s="104" t="s">
        <v>137</v>
      </c>
      <c r="C11" s="10"/>
      <c r="D11" s="104" t="s">
        <v>29</v>
      </c>
      <c r="E11" s="10"/>
      <c r="F11" s="105" t="s">
        <v>257</v>
      </c>
      <c r="G11" s="10"/>
      <c r="H11" s="104" t="s">
        <v>258</v>
      </c>
      <c r="I11" s="10"/>
      <c r="J11" s="120" t="s">
        <v>45</v>
      </c>
      <c r="K11"/>
      <c r="L11" s="10"/>
      <c r="M11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x14ac:dyDescent="0.25">
      <c r="A12" s="10"/>
      <c r="B12" s="104" t="s">
        <v>259</v>
      </c>
      <c r="C12" s="10"/>
      <c r="D12" s="104" t="s">
        <v>260</v>
      </c>
      <c r="E12" s="10"/>
      <c r="F12" s="105" t="s">
        <v>76</v>
      </c>
      <c r="G12" s="10"/>
      <c r="H12" s="104" t="s">
        <v>261</v>
      </c>
      <c r="I12" s="10"/>
      <c r="J12" s="120" t="s">
        <v>12</v>
      </c>
      <c r="K12"/>
      <c r="L12" s="10"/>
      <c r="M12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x14ac:dyDescent="0.25">
      <c r="A13" s="10"/>
      <c r="B13" s="104" t="s">
        <v>262</v>
      </c>
      <c r="C13" s="10"/>
      <c r="D13" s="104" t="s">
        <v>263</v>
      </c>
      <c r="E13" s="10"/>
      <c r="F13" s="105" t="s">
        <v>87</v>
      </c>
      <c r="G13" s="10"/>
      <c r="H13" s="104" t="s">
        <v>89</v>
      </c>
      <c r="I13" s="10"/>
      <c r="J13" s="120" t="s">
        <v>59</v>
      </c>
      <c r="K13"/>
      <c r="L13" s="10"/>
      <c r="M13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x14ac:dyDescent="0.25">
      <c r="A14" s="10"/>
      <c r="B14" s="104" t="s">
        <v>46</v>
      </c>
      <c r="C14" s="10"/>
      <c r="D14" s="104" t="s">
        <v>264</v>
      </c>
      <c r="E14" s="10"/>
      <c r="F14" s="105" t="s">
        <v>265</v>
      </c>
      <c r="G14" s="10"/>
      <c r="H14" s="104" t="s">
        <v>266</v>
      </c>
      <c r="I14" s="10"/>
      <c r="J14" s="120" t="s">
        <v>267</v>
      </c>
      <c r="K14"/>
      <c r="L14" s="10"/>
      <c r="M14"/>
      <c r="N14" s="10"/>
      <c r="O14" s="10"/>
      <c r="P14" s="10"/>
      <c r="Q14" s="24"/>
      <c r="R14" s="10"/>
      <c r="S14" s="10"/>
      <c r="T14" s="10"/>
      <c r="U14" s="10"/>
      <c r="V14" s="10"/>
      <c r="W14" s="10"/>
      <c r="X14" s="10"/>
      <c r="Y14" s="10"/>
      <c r="Z14" s="10"/>
    </row>
    <row r="15" spans="1:26" x14ac:dyDescent="0.25">
      <c r="A15" s="10"/>
      <c r="B15" s="104" t="s">
        <v>268</v>
      </c>
      <c r="C15" s="10"/>
      <c r="D15" s="104" t="s">
        <v>269</v>
      </c>
      <c r="E15" s="10"/>
      <c r="F15" s="105" t="s">
        <v>270</v>
      </c>
      <c r="G15" s="10"/>
      <c r="H15" s="104" t="s">
        <v>271</v>
      </c>
      <c r="I15" s="10"/>
      <c r="J15" s="120" t="s">
        <v>48</v>
      </c>
      <c r="K15"/>
      <c r="L15" s="10"/>
      <c r="M15"/>
      <c r="N15" s="10"/>
      <c r="O15" s="10"/>
      <c r="P15" s="10"/>
      <c r="Q15" s="24"/>
      <c r="R15" s="10"/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10"/>
      <c r="B16" s="104" t="s">
        <v>272</v>
      </c>
      <c r="C16" s="10"/>
      <c r="D16" s="104" t="s">
        <v>38</v>
      </c>
      <c r="E16" s="10"/>
      <c r="F16" s="105" t="s">
        <v>273</v>
      </c>
      <c r="G16" s="10"/>
      <c r="H16" s="104" t="s">
        <v>274</v>
      </c>
      <c r="I16" s="10"/>
      <c r="J16" s="120" t="s">
        <v>275</v>
      </c>
      <c r="K16"/>
      <c r="L16" s="10"/>
      <c r="M16"/>
      <c r="N16" s="10"/>
      <c r="O16" s="10"/>
      <c r="P16" s="10"/>
      <c r="Q16" s="24"/>
      <c r="R16" s="10"/>
      <c r="S16" s="10"/>
      <c r="T16" s="10"/>
      <c r="U16" s="10"/>
      <c r="V16" s="10"/>
      <c r="W16" s="10"/>
      <c r="X16" s="10"/>
      <c r="Y16" s="10"/>
      <c r="Z16" s="10"/>
    </row>
    <row r="17" spans="1:26" x14ac:dyDescent="0.25">
      <c r="A17" s="10"/>
      <c r="B17" s="104" t="s">
        <v>142</v>
      </c>
      <c r="C17" s="10"/>
      <c r="D17" s="104" t="s">
        <v>161</v>
      </c>
      <c r="E17" s="10"/>
      <c r="F17" s="105" t="s">
        <v>276</v>
      </c>
      <c r="G17" s="10"/>
      <c r="H17" s="104" t="s">
        <v>150</v>
      </c>
      <c r="I17" s="10"/>
      <c r="J17" s="120" t="s">
        <v>119</v>
      </c>
      <c r="K17"/>
      <c r="L17" s="10"/>
      <c r="M17"/>
      <c r="N17" s="10"/>
      <c r="O17" s="10"/>
      <c r="P17" s="10"/>
      <c r="Q17" s="24"/>
      <c r="R17" s="10"/>
      <c r="S17" s="10"/>
      <c r="T17" s="10"/>
      <c r="U17" s="10"/>
      <c r="V17" s="10"/>
      <c r="W17" s="10"/>
      <c r="X17" s="10"/>
      <c r="Y17" s="10"/>
      <c r="Z17" s="10"/>
    </row>
    <row r="18" spans="1:26" x14ac:dyDescent="0.25">
      <c r="A18" s="10"/>
      <c r="B18" s="104" t="s">
        <v>121</v>
      </c>
      <c r="C18" s="10"/>
      <c r="D18" s="104" t="s">
        <v>277</v>
      </c>
      <c r="E18" s="10"/>
      <c r="F18" s="105" t="s">
        <v>278</v>
      </c>
      <c r="G18" s="10"/>
      <c r="H18" s="104" t="s">
        <v>17</v>
      </c>
      <c r="I18" s="10"/>
      <c r="J18" s="119" t="s">
        <v>172</v>
      </c>
      <c r="K18"/>
      <c r="L18" s="10"/>
      <c r="M18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x14ac:dyDescent="0.25">
      <c r="A19" s="10"/>
      <c r="B19" s="108" t="s">
        <v>279</v>
      </c>
      <c r="C19" s="10"/>
      <c r="D19" s="104" t="s">
        <v>21</v>
      </c>
      <c r="E19" s="10"/>
      <c r="F19" s="103" t="s">
        <v>280</v>
      </c>
      <c r="G19" s="10"/>
      <c r="H19" s="104" t="s">
        <v>31</v>
      </c>
      <c r="I19" s="10"/>
      <c r="J19" s="120" t="s">
        <v>281</v>
      </c>
      <c r="K19"/>
      <c r="L19" s="10"/>
      <c r="M19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x14ac:dyDescent="0.25">
      <c r="A20" s="10"/>
      <c r="B20" s="104" t="s">
        <v>282</v>
      </c>
      <c r="C20" s="10"/>
      <c r="D20" s="104" t="s">
        <v>65</v>
      </c>
      <c r="E20" s="10"/>
      <c r="F20" s="104" t="s">
        <v>283</v>
      </c>
      <c r="G20" s="10"/>
      <c r="H20" s="104" t="s">
        <v>27</v>
      </c>
      <c r="I20" s="10"/>
      <c r="J20" s="120" t="s">
        <v>124</v>
      </c>
      <c r="K20"/>
      <c r="L20" s="10"/>
      <c r="M2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x14ac:dyDescent="0.25">
      <c r="A21" s="10"/>
      <c r="B21" s="104" t="s">
        <v>284</v>
      </c>
      <c r="C21" s="10"/>
      <c r="D21" s="104" t="s">
        <v>81</v>
      </c>
      <c r="E21" s="10"/>
      <c r="F21" s="104" t="s">
        <v>285</v>
      </c>
      <c r="G21" s="10"/>
      <c r="H21" s="29"/>
      <c r="I21" s="10"/>
      <c r="J21" s="120" t="s">
        <v>286</v>
      </c>
      <c r="K21"/>
      <c r="L21" s="44"/>
      <c r="M21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x14ac:dyDescent="0.25">
      <c r="A22" s="10"/>
      <c r="B22" s="105" t="s">
        <v>111</v>
      </c>
      <c r="C22" s="10"/>
      <c r="D22" s="105" t="s">
        <v>206</v>
      </c>
      <c r="E22" s="10"/>
      <c r="F22" s="104" t="s">
        <v>287</v>
      </c>
      <c r="G22" s="10"/>
      <c r="H22" s="29"/>
      <c r="I22" s="10"/>
      <c r="J22" s="120" t="s">
        <v>288</v>
      </c>
      <c r="K22"/>
      <c r="L22" s="10"/>
      <c r="M22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x14ac:dyDescent="0.25">
      <c r="A23" s="10"/>
      <c r="B23" s="105" t="s">
        <v>289</v>
      </c>
      <c r="C23" s="10"/>
      <c r="D23" s="105" t="s">
        <v>23</v>
      </c>
      <c r="E23" s="10"/>
      <c r="F23" s="104" t="s">
        <v>290</v>
      </c>
      <c r="G23" s="10"/>
      <c r="H23" s="29"/>
      <c r="I23" s="10"/>
      <c r="J23" s="120" t="s">
        <v>291</v>
      </c>
      <c r="K23"/>
      <c r="L23" s="211"/>
      <c r="M23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x14ac:dyDescent="0.25">
      <c r="A24" s="10"/>
      <c r="B24" s="29"/>
      <c r="C24" s="10"/>
      <c r="D24" s="10"/>
      <c r="E24" s="10"/>
      <c r="F24" s="30"/>
      <c r="G24" s="10"/>
      <c r="H24" s="30"/>
      <c r="I24" s="10"/>
      <c r="J24" s="121"/>
      <c r="K24"/>
      <c r="L24" s="10"/>
      <c r="M24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x14ac:dyDescent="0.25">
      <c r="A25" s="10"/>
      <c r="B25" s="29"/>
      <c r="C25" s="10"/>
      <c r="D25" s="29"/>
      <c r="E25" s="10"/>
      <c r="F25" s="30"/>
      <c r="G25" s="10"/>
      <c r="H25" s="30"/>
      <c r="I25" s="10"/>
      <c r="J25" s="121"/>
      <c r="K25"/>
      <c r="L25" s="10"/>
      <c r="M25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x14ac:dyDescent="0.25">
      <c r="A26" s="10"/>
      <c r="B26" s="164" t="str">
        <f>B3&amp;" lag - aktivitetsserie"</f>
        <v>19 lag - aktivitetsserie</v>
      </c>
      <c r="C26" s="10"/>
      <c r="D26" s="164" t="str">
        <f>D3&amp;" lag - aktivitetsserie"</f>
        <v>19 lag - aktivitetsserie</v>
      </c>
      <c r="E26" s="10"/>
      <c r="F26" s="164" t="str">
        <f>F3&amp;" lag - aktivitetsserie"</f>
        <v>19 lag - aktivitetsserie</v>
      </c>
      <c r="G26" s="10"/>
      <c r="H26" s="164" t="str">
        <f>H3&amp;" lag - aktivitetsserie"</f>
        <v>16 lag - aktivitetsserie</v>
      </c>
      <c r="I26" s="10"/>
      <c r="J26" s="164" t="str">
        <f>J3&amp;" lag - aktivitetsserie"</f>
        <v>19 lag - aktivitetsserie</v>
      </c>
      <c r="K26"/>
      <c r="L26" s="10"/>
      <c r="M26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x14ac:dyDescent="0.25">
      <c r="A27" s="10"/>
      <c r="B27" s="165" t="s">
        <v>158</v>
      </c>
      <c r="C27" s="10"/>
      <c r="D27" s="165" t="s">
        <v>158</v>
      </c>
      <c r="E27" s="10"/>
      <c r="F27" s="165" t="s">
        <v>158</v>
      </c>
      <c r="G27" s="10"/>
      <c r="H27" s="165" t="s">
        <v>158</v>
      </c>
      <c r="I27" s="10"/>
      <c r="J27" s="165" t="s">
        <v>158</v>
      </c>
      <c r="K27"/>
      <c r="L27" s="10"/>
      <c r="M27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/>
      <c r="L28" s="10"/>
      <c r="M28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/>
      <c r="L29"/>
      <c r="M29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s="155" customFormat="1" ht="21" x14ac:dyDescent="0.35">
      <c r="B30" s="152" t="s">
        <v>292</v>
      </c>
      <c r="D30" s="152">
        <f>B32+D32+J32+F32+H32+B58+D58</f>
        <v>113</v>
      </c>
      <c r="E30" s="152" t="s">
        <v>102</v>
      </c>
    </row>
    <row r="31" spans="1:26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/>
      <c r="L31"/>
      <c r="M31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x14ac:dyDescent="0.25">
      <c r="A32" s="10"/>
      <c r="B32" s="28">
        <f>COUNTA(B34:B51)</f>
        <v>17</v>
      </c>
      <c r="C32" s="10"/>
      <c r="D32" s="28">
        <f>COUNTA(D34:D51)</f>
        <v>17</v>
      </c>
      <c r="E32" s="10"/>
      <c r="F32" s="28">
        <f>COUNTA(F34:F51)</f>
        <v>17</v>
      </c>
      <c r="G32" s="10"/>
      <c r="H32" s="28">
        <f>COUNTA(H34:H50)</f>
        <v>17</v>
      </c>
      <c r="I32" s="10"/>
      <c r="J32" s="28">
        <f>COUNTA(J34:J56)</f>
        <v>23</v>
      </c>
      <c r="K32"/>
      <c r="L32" s="10"/>
      <c r="M32"/>
      <c r="N32" s="10"/>
      <c r="O32" s="10"/>
      <c r="P32" s="10"/>
      <c r="Q32" s="24"/>
      <c r="R32" s="10"/>
      <c r="S32" s="10"/>
      <c r="T32" s="10"/>
      <c r="U32" s="10"/>
      <c r="V32" s="10"/>
      <c r="W32" s="10"/>
      <c r="X32" s="10"/>
      <c r="Y32" s="10"/>
      <c r="Z32" s="10"/>
    </row>
    <row r="33" spans="1:26" x14ac:dyDescent="0.25">
      <c r="A33" s="10"/>
      <c r="B33" s="162" t="s">
        <v>293</v>
      </c>
      <c r="C33" s="10"/>
      <c r="D33" s="162" t="s">
        <v>294</v>
      </c>
      <c r="E33" s="10"/>
      <c r="F33" s="162" t="s">
        <v>295</v>
      </c>
      <c r="G33" s="10"/>
      <c r="H33" s="162" t="s">
        <v>296</v>
      </c>
      <c r="I33" s="10"/>
      <c r="J33" s="162" t="s">
        <v>297</v>
      </c>
      <c r="K33"/>
      <c r="L33" s="10"/>
      <c r="M33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x14ac:dyDescent="0.25">
      <c r="A34" s="10"/>
      <c r="B34" s="103" t="s">
        <v>53</v>
      </c>
      <c r="C34" s="10"/>
      <c r="D34" s="103" t="s">
        <v>289</v>
      </c>
      <c r="E34" s="10"/>
      <c r="F34" s="103" t="s">
        <v>298</v>
      </c>
      <c r="G34" s="10"/>
      <c r="H34" s="103" t="s">
        <v>157</v>
      </c>
      <c r="I34" s="10"/>
      <c r="J34" s="119" t="s">
        <v>106</v>
      </c>
      <c r="K34"/>
      <c r="L34" s="10"/>
      <c r="M34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x14ac:dyDescent="0.25">
      <c r="A35" s="10"/>
      <c r="B35" s="104" t="s">
        <v>167</v>
      </c>
      <c r="C35" s="10"/>
      <c r="D35" s="104" t="s">
        <v>268</v>
      </c>
      <c r="E35" s="10"/>
      <c r="F35" s="104" t="s">
        <v>299</v>
      </c>
      <c r="G35" s="10"/>
      <c r="H35" s="104" t="s">
        <v>20</v>
      </c>
      <c r="I35" s="10"/>
      <c r="J35" s="120" t="s">
        <v>168</v>
      </c>
      <c r="K35"/>
      <c r="L35" s="10"/>
      <c r="M35"/>
      <c r="N35" s="10"/>
      <c r="O35" s="10"/>
      <c r="P35" s="10"/>
      <c r="Q35" s="24"/>
      <c r="R35" s="10"/>
      <c r="S35" s="10"/>
      <c r="T35" s="10"/>
      <c r="U35" s="10"/>
      <c r="V35" s="10"/>
      <c r="W35" s="10"/>
      <c r="X35" s="10"/>
      <c r="Y35" s="10"/>
      <c r="Z35" s="10"/>
    </row>
    <row r="36" spans="1:26" x14ac:dyDescent="0.25">
      <c r="A36" s="10"/>
      <c r="B36" s="104" t="s">
        <v>256</v>
      </c>
      <c r="C36" s="10"/>
      <c r="D36" s="104" t="s">
        <v>272</v>
      </c>
      <c r="E36" s="10"/>
      <c r="F36" s="104" t="s">
        <v>300</v>
      </c>
      <c r="G36" s="10"/>
      <c r="H36" s="104" t="s">
        <v>150</v>
      </c>
      <c r="I36" s="10"/>
      <c r="J36" s="120" t="s">
        <v>301</v>
      </c>
      <c r="K36"/>
      <c r="L36" s="10"/>
      <c r="M36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x14ac:dyDescent="0.25">
      <c r="A37" s="10"/>
      <c r="B37" s="104" t="s">
        <v>54</v>
      </c>
      <c r="C37" s="10"/>
      <c r="D37" s="104" t="s">
        <v>302</v>
      </c>
      <c r="E37" s="10"/>
      <c r="F37" s="104" t="s">
        <v>38</v>
      </c>
      <c r="G37" s="10"/>
      <c r="H37" s="104" t="s">
        <v>49</v>
      </c>
      <c r="I37" s="10"/>
      <c r="J37" s="120" t="s">
        <v>63</v>
      </c>
      <c r="K37"/>
      <c r="L37" s="10"/>
      <c r="M37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x14ac:dyDescent="0.25">
      <c r="A38" s="10"/>
      <c r="B38" s="104" t="s">
        <v>19</v>
      </c>
      <c r="C38" s="10"/>
      <c r="D38" s="104" t="s">
        <v>40</v>
      </c>
      <c r="E38" s="10"/>
      <c r="F38" s="104" t="s">
        <v>161</v>
      </c>
      <c r="G38" s="10"/>
      <c r="H38" s="104" t="s">
        <v>258</v>
      </c>
      <c r="I38" s="10"/>
      <c r="J38" s="119" t="s">
        <v>13</v>
      </c>
      <c r="K38"/>
      <c r="L38" s="10"/>
      <c r="M38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x14ac:dyDescent="0.25">
      <c r="A39" s="10"/>
      <c r="B39" s="104" t="s">
        <v>108</v>
      </c>
      <c r="C39" s="10"/>
      <c r="D39" s="104" t="s">
        <v>75</v>
      </c>
      <c r="E39" s="10"/>
      <c r="F39" s="104" t="s">
        <v>303</v>
      </c>
      <c r="G39" s="10"/>
      <c r="H39" s="104" t="s">
        <v>304</v>
      </c>
      <c r="I39" s="10"/>
      <c r="J39" s="120" t="s">
        <v>45</v>
      </c>
      <c r="K39"/>
      <c r="L39" s="10"/>
      <c r="M39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x14ac:dyDescent="0.25">
      <c r="A40" s="10"/>
      <c r="B40" s="104" t="s">
        <v>137</v>
      </c>
      <c r="C40" s="10"/>
      <c r="D40" s="104" t="s">
        <v>216</v>
      </c>
      <c r="E40" s="10"/>
      <c r="F40" s="104" t="s">
        <v>140</v>
      </c>
      <c r="G40" s="10"/>
      <c r="H40" s="104" t="s">
        <v>162</v>
      </c>
      <c r="I40" s="10"/>
      <c r="J40" s="120" t="s">
        <v>143</v>
      </c>
      <c r="K40"/>
      <c r="L40" s="10"/>
      <c r="M4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x14ac:dyDescent="0.25">
      <c r="A41" s="10"/>
      <c r="B41" s="104" t="s">
        <v>259</v>
      </c>
      <c r="C41" s="10"/>
      <c r="D41" s="104" t="s">
        <v>11</v>
      </c>
      <c r="E41" s="10"/>
      <c r="F41" s="104" t="s">
        <v>23</v>
      </c>
      <c r="G41" s="10"/>
      <c r="H41" s="104" t="s">
        <v>31</v>
      </c>
      <c r="I41" s="10"/>
      <c r="J41" s="120" t="s">
        <v>144</v>
      </c>
      <c r="K41"/>
      <c r="L41" s="10"/>
      <c r="M41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x14ac:dyDescent="0.25">
      <c r="A42" s="10"/>
      <c r="B42" s="104" t="s">
        <v>305</v>
      </c>
      <c r="C42" s="10"/>
      <c r="D42" s="104" t="s">
        <v>306</v>
      </c>
      <c r="E42" s="10"/>
      <c r="F42" s="104" t="s">
        <v>142</v>
      </c>
      <c r="G42" s="10"/>
      <c r="H42" s="104" t="s">
        <v>219</v>
      </c>
      <c r="I42" s="10"/>
      <c r="J42" s="120" t="s">
        <v>47</v>
      </c>
      <c r="K42"/>
      <c r="L42" s="10"/>
      <c r="M42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x14ac:dyDescent="0.25">
      <c r="A43" s="10"/>
      <c r="B43" s="104" t="s">
        <v>35</v>
      </c>
      <c r="C43" s="10"/>
      <c r="D43" s="104" t="s">
        <v>307</v>
      </c>
      <c r="E43" s="10"/>
      <c r="F43" s="104" t="s">
        <v>145</v>
      </c>
      <c r="G43" s="10"/>
      <c r="H43" s="104" t="s">
        <v>308</v>
      </c>
      <c r="I43" s="10"/>
      <c r="J43" s="120" t="s">
        <v>309</v>
      </c>
      <c r="K43"/>
      <c r="L43" s="10"/>
      <c r="M43"/>
      <c r="N43" s="10"/>
      <c r="O43" s="10"/>
      <c r="P43" s="10"/>
      <c r="Q43" s="142"/>
      <c r="R43" s="10"/>
      <c r="S43" s="10"/>
      <c r="T43" s="10"/>
      <c r="U43" s="10"/>
      <c r="V43" s="10"/>
      <c r="W43" s="10"/>
      <c r="X43" s="10"/>
      <c r="Y43" s="10"/>
      <c r="Z43" s="10"/>
    </row>
    <row r="44" spans="1:26" x14ac:dyDescent="0.25">
      <c r="A44" s="10"/>
      <c r="B44" s="104" t="s">
        <v>44</v>
      </c>
      <c r="C44" s="10"/>
      <c r="D44" s="104" t="s">
        <v>81</v>
      </c>
      <c r="E44" s="10"/>
      <c r="F44" s="104" t="s">
        <v>65</v>
      </c>
      <c r="G44" s="10"/>
      <c r="H44" s="104" t="s">
        <v>58</v>
      </c>
      <c r="I44" s="10"/>
      <c r="J44" s="120" t="s">
        <v>148</v>
      </c>
      <c r="K44"/>
      <c r="L44" s="10"/>
      <c r="M44"/>
      <c r="N44" s="10"/>
      <c r="O44" s="10"/>
      <c r="P44" s="10"/>
      <c r="Q44" s="142"/>
      <c r="R44" s="10"/>
      <c r="S44" s="10"/>
      <c r="T44" s="10"/>
      <c r="U44" s="10"/>
      <c r="V44" s="10"/>
      <c r="W44" s="10"/>
      <c r="X44" s="10"/>
      <c r="Y44" s="10"/>
      <c r="Z44" s="10"/>
    </row>
    <row r="45" spans="1:26" x14ac:dyDescent="0.25">
      <c r="A45" s="10"/>
      <c r="B45" s="104" t="s">
        <v>95</v>
      </c>
      <c r="C45" s="10"/>
      <c r="D45" s="104" t="s">
        <v>310</v>
      </c>
      <c r="E45" s="10"/>
      <c r="F45" s="104" t="s">
        <v>280</v>
      </c>
      <c r="G45" s="10"/>
      <c r="H45" s="104" t="s">
        <v>311</v>
      </c>
      <c r="I45" s="10"/>
      <c r="J45" s="120" t="s">
        <v>12</v>
      </c>
      <c r="K45"/>
      <c r="L45" s="10"/>
      <c r="M45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x14ac:dyDescent="0.25">
      <c r="A46" s="10"/>
      <c r="B46" s="104" t="s">
        <v>111</v>
      </c>
      <c r="C46" s="10"/>
      <c r="D46" s="104" t="s">
        <v>123</v>
      </c>
      <c r="E46" s="10"/>
      <c r="F46" s="104" t="s">
        <v>283</v>
      </c>
      <c r="G46" s="10"/>
      <c r="H46" s="57" t="s">
        <v>312</v>
      </c>
      <c r="I46" s="10"/>
      <c r="J46" s="120" t="s">
        <v>48</v>
      </c>
      <c r="K46"/>
      <c r="L46" s="10"/>
      <c r="M46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x14ac:dyDescent="0.25">
      <c r="A47" s="10"/>
      <c r="B47" s="104" t="s">
        <v>313</v>
      </c>
      <c r="C47" s="10"/>
      <c r="D47" s="104" t="s">
        <v>39</v>
      </c>
      <c r="E47" s="10"/>
      <c r="F47" s="104" t="s">
        <v>285</v>
      </c>
      <c r="G47" s="10"/>
      <c r="H47" s="57" t="s">
        <v>314</v>
      </c>
      <c r="I47" s="10"/>
      <c r="J47" s="120" t="s">
        <v>275</v>
      </c>
      <c r="K47"/>
      <c r="L47" s="10"/>
      <c r="M47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x14ac:dyDescent="0.25">
      <c r="A48" s="10"/>
      <c r="B48" s="104" t="s">
        <v>315</v>
      </c>
      <c r="C48" s="10"/>
      <c r="D48" s="104" t="s">
        <v>29</v>
      </c>
      <c r="E48" s="10"/>
      <c r="F48" s="104" t="s">
        <v>118</v>
      </c>
      <c r="G48" s="10"/>
      <c r="H48" s="104" t="s">
        <v>149</v>
      </c>
      <c r="I48" s="10"/>
      <c r="J48" s="120" t="s">
        <v>170</v>
      </c>
      <c r="K48"/>
      <c r="L48" s="10"/>
      <c r="M48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x14ac:dyDescent="0.25">
      <c r="A49" s="10"/>
      <c r="B49" s="104" t="s">
        <v>121</v>
      </c>
      <c r="C49" s="10"/>
      <c r="D49" s="104" t="s">
        <v>316</v>
      </c>
      <c r="E49" s="10"/>
      <c r="F49" s="104" t="s">
        <v>317</v>
      </c>
      <c r="G49" s="10"/>
      <c r="H49" s="57" t="s">
        <v>57</v>
      </c>
      <c r="I49" s="10"/>
      <c r="J49" s="120" t="s">
        <v>147</v>
      </c>
      <c r="K49"/>
      <c r="L49" s="10"/>
      <c r="M49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x14ac:dyDescent="0.25">
      <c r="A50" s="10"/>
      <c r="B50" s="104" t="s">
        <v>192</v>
      </c>
      <c r="C50" s="10"/>
      <c r="D50" s="104" t="s">
        <v>262</v>
      </c>
      <c r="E50" s="10"/>
      <c r="F50" s="104" t="s">
        <v>80</v>
      </c>
      <c r="G50" s="10"/>
      <c r="H50" s="29" t="s">
        <v>78</v>
      </c>
      <c r="I50" s="10"/>
      <c r="J50" s="120" t="s">
        <v>59</v>
      </c>
      <c r="K50"/>
      <c r="L50" s="10"/>
      <c r="M5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x14ac:dyDescent="0.25">
      <c r="A51" s="10"/>
      <c r="B51" s="29"/>
      <c r="C51" s="10"/>
      <c r="D51" s="29"/>
      <c r="E51" s="10"/>
      <c r="F51" s="29"/>
      <c r="G51" s="10"/>
      <c r="H51" s="10"/>
      <c r="I51" s="10"/>
      <c r="J51" s="119" t="s">
        <v>56</v>
      </c>
      <c r="K51"/>
      <c r="L51" s="10"/>
      <c r="M51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x14ac:dyDescent="0.25">
      <c r="A52" s="10"/>
      <c r="B52" s="166" t="str">
        <f>B32&amp;" lag - aktivitetsserie"</f>
        <v>17 lag - aktivitetsserie</v>
      </c>
      <c r="C52" s="10"/>
      <c r="D52" s="166" t="str">
        <f>D32&amp;" lag - aktivitetsserie"</f>
        <v>17 lag - aktivitetsserie</v>
      </c>
      <c r="E52" s="10"/>
      <c r="F52" s="166" t="str">
        <f>F32&amp;" lag - aktivitetsserie"</f>
        <v>17 lag - aktivitetsserie</v>
      </c>
      <c r="G52" s="10"/>
      <c r="H52" s="166" t="str">
        <f>H32&amp;" lag - aktivitetsserie"</f>
        <v>17 lag - aktivitetsserie</v>
      </c>
      <c r="I52" s="10"/>
      <c r="J52" s="120" t="s">
        <v>37</v>
      </c>
      <c r="K52"/>
      <c r="L52" s="10"/>
      <c r="M52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x14ac:dyDescent="0.25">
      <c r="A53" s="10"/>
      <c r="B53" s="167" t="s">
        <v>158</v>
      </c>
      <c r="C53" s="10"/>
      <c r="D53" s="167" t="s">
        <v>158</v>
      </c>
      <c r="E53" s="10"/>
      <c r="F53" s="167" t="s">
        <v>158</v>
      </c>
      <c r="G53" s="10"/>
      <c r="H53" s="167" t="s">
        <v>158</v>
      </c>
      <c r="I53" s="10"/>
      <c r="J53" s="120" t="s">
        <v>155</v>
      </c>
      <c r="K53"/>
      <c r="L53" s="10"/>
      <c r="M53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20" t="s">
        <v>52</v>
      </c>
      <c r="K54"/>
      <c r="L54" s="10"/>
      <c r="M54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x14ac:dyDescent="0.25">
      <c r="A55" s="10"/>
      <c r="B55"/>
      <c r="C55"/>
      <c r="D55"/>
      <c r="E55"/>
      <c r="F55"/>
      <c r="G55"/>
      <c r="H55"/>
      <c r="I55" s="10"/>
      <c r="J55" s="120" t="s">
        <v>50</v>
      </c>
      <c r="K55"/>
      <c r="L55" s="10"/>
      <c r="M55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x14ac:dyDescent="0.25">
      <c r="A56" s="10"/>
      <c r="B56"/>
      <c r="C56"/>
      <c r="D56"/>
      <c r="E56"/>
      <c r="F56"/>
      <c r="G56"/>
      <c r="H56"/>
      <c r="I56" s="10"/>
      <c r="J56" s="120" t="s">
        <v>318</v>
      </c>
      <c r="K56"/>
      <c r="L56" s="10"/>
      <c r="M56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x14ac:dyDescent="0.25">
      <c r="A57" s="10"/>
      <c r="B57"/>
      <c r="C57"/>
      <c r="D57"/>
      <c r="E57"/>
      <c r="F57"/>
      <c r="G57"/>
      <c r="H57"/>
      <c r="I57" s="10"/>
      <c r="J57" s="241"/>
      <c r="K57"/>
      <c r="L57" s="10"/>
      <c r="M57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x14ac:dyDescent="0.25">
      <c r="A58" s="10"/>
      <c r="B58" s="28">
        <f>COUNTA(B60:B76)</f>
        <v>14</v>
      </c>
      <c r="C58" s="10"/>
      <c r="D58" s="28">
        <v>8</v>
      </c>
      <c r="E58"/>
      <c r="F58"/>
      <c r="G58"/>
      <c r="H58"/>
      <c r="I58" s="10"/>
      <c r="J58" s="166" t="s">
        <v>319</v>
      </c>
      <c r="K58"/>
      <c r="L58" s="10"/>
      <c r="M58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x14ac:dyDescent="0.25">
      <c r="A59" s="10"/>
      <c r="B59" s="171" t="s">
        <v>320</v>
      </c>
      <c r="C59" s="10"/>
      <c r="D59" s="174" t="s">
        <v>321</v>
      </c>
      <c r="E59"/>
      <c r="F59"/>
      <c r="G59"/>
      <c r="H59"/>
      <c r="I59" s="10"/>
      <c r="J59" s="167" t="s">
        <v>158</v>
      </c>
      <c r="K59"/>
      <c r="L59" s="10"/>
      <c r="M59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x14ac:dyDescent="0.25">
      <c r="A60" s="10"/>
      <c r="B60" s="103" t="s">
        <v>46</v>
      </c>
      <c r="C60" s="10"/>
      <c r="D60" s="105" t="s">
        <v>87</v>
      </c>
      <c r="E60"/>
      <c r="F60"/>
      <c r="G60"/>
      <c r="H60"/>
      <c r="I60" s="10"/>
      <c r="J60" s="10"/>
      <c r="K60"/>
      <c r="L60"/>
      <c r="M6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x14ac:dyDescent="0.25">
      <c r="A61" s="10"/>
      <c r="B61" s="104" t="s">
        <v>76</v>
      </c>
      <c r="C61" s="10"/>
      <c r="D61" s="105" t="s">
        <v>322</v>
      </c>
      <c r="E61"/>
      <c r="F61"/>
      <c r="G61"/>
      <c r="H61"/>
      <c r="I61" s="10"/>
      <c r="J61" s="10"/>
      <c r="K61"/>
      <c r="L61"/>
      <c r="M61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x14ac:dyDescent="0.25">
      <c r="A62" s="10"/>
      <c r="B62" s="104" t="s">
        <v>277</v>
      </c>
      <c r="C62" s="10"/>
      <c r="D62" s="105" t="s">
        <v>72</v>
      </c>
      <c r="E62" s="10"/>
      <c r="F62" s="10"/>
      <c r="G62" s="10"/>
      <c r="H62" s="10"/>
      <c r="I62" s="10"/>
      <c r="J62" s="10"/>
      <c r="K62"/>
      <c r="L62"/>
      <c r="M62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x14ac:dyDescent="0.25">
      <c r="A63" s="10"/>
      <c r="B63" s="104" t="s">
        <v>92</v>
      </c>
      <c r="C63" s="10"/>
      <c r="D63" s="105" t="s">
        <v>323</v>
      </c>
      <c r="E63" s="10"/>
      <c r="F63" s="10"/>
      <c r="G63" s="10"/>
      <c r="H63" s="10"/>
      <c r="I63" s="10"/>
      <c r="J63" s="10"/>
      <c r="K63"/>
      <c r="L63" s="10"/>
      <c r="M63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x14ac:dyDescent="0.25">
      <c r="A64" s="10"/>
      <c r="B64" s="104" t="s">
        <v>115</v>
      </c>
      <c r="C64" s="10"/>
      <c r="D64" s="105" t="s">
        <v>324</v>
      </c>
      <c r="E64" s="10"/>
      <c r="F64" s="10"/>
      <c r="G64" s="10"/>
      <c r="H64" s="10"/>
      <c r="I64" s="10"/>
      <c r="J64" s="44"/>
      <c r="K64"/>
      <c r="L64" s="10"/>
      <c r="M64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x14ac:dyDescent="0.25">
      <c r="A65" s="10"/>
      <c r="B65" s="104" t="s">
        <v>82</v>
      </c>
      <c r="C65" s="10"/>
      <c r="D65" s="105" t="s">
        <v>253</v>
      </c>
      <c r="E65" s="10"/>
      <c r="F65" s="10"/>
      <c r="G65" s="10"/>
      <c r="H65" s="10"/>
      <c r="I65" s="10"/>
      <c r="J65" s="10"/>
      <c r="K65"/>
      <c r="L65"/>
      <c r="M65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x14ac:dyDescent="0.25">
      <c r="A66" s="10"/>
      <c r="B66" s="104" t="s">
        <v>74</v>
      </c>
      <c r="C66" s="10"/>
      <c r="D66" s="105" t="s">
        <v>93</v>
      </c>
      <c r="E66" s="10"/>
      <c r="F66" s="10"/>
      <c r="G66" s="10"/>
      <c r="H66" s="10"/>
      <c r="I66" s="10"/>
      <c r="J66" s="224"/>
      <c r="K66"/>
      <c r="L66"/>
      <c r="M66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x14ac:dyDescent="0.25">
      <c r="A67" s="10"/>
      <c r="B67" s="104" t="s">
        <v>290</v>
      </c>
      <c r="C67" s="10"/>
      <c r="D67" s="105" t="s">
        <v>273</v>
      </c>
      <c r="E67" s="10"/>
      <c r="F67" s="10"/>
      <c r="G67" s="10"/>
      <c r="H67" s="10"/>
      <c r="I67" s="10"/>
      <c r="J67" s="224"/>
      <c r="K67"/>
      <c r="L67"/>
      <c r="M67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x14ac:dyDescent="0.25">
      <c r="A68" s="10"/>
      <c r="B68" s="104" t="s">
        <v>270</v>
      </c>
      <c r="C68" s="10"/>
      <c r="D68" s="107"/>
      <c r="E68" s="10"/>
      <c r="F68" s="10"/>
      <c r="G68" s="10"/>
      <c r="H68" s="10"/>
      <c r="I68" s="10"/>
      <c r="J68" s="225"/>
      <c r="K68"/>
      <c r="L68"/>
      <c r="M68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x14ac:dyDescent="0.25">
      <c r="A69" s="10"/>
      <c r="B69" s="104" t="s">
        <v>90</v>
      </c>
      <c r="C69" s="10"/>
      <c r="D69" s="174" t="s">
        <v>464</v>
      </c>
      <c r="E69" s="10"/>
      <c r="F69" s="10"/>
      <c r="G69" s="10"/>
      <c r="H69" s="10"/>
      <c r="I69" s="10"/>
      <c r="J69" s="10"/>
      <c r="K69"/>
      <c r="L69"/>
      <c r="M69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x14ac:dyDescent="0.25">
      <c r="A70" s="10"/>
      <c r="B70" s="104" t="s">
        <v>83</v>
      </c>
      <c r="C70" s="10"/>
      <c r="D70" s="174" t="s">
        <v>465</v>
      </c>
      <c r="E70" s="10"/>
      <c r="F70" s="10"/>
      <c r="G70" s="10"/>
      <c r="H70" s="10"/>
      <c r="I70" s="10"/>
      <c r="J70" s="1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x14ac:dyDescent="0.25">
      <c r="A71" s="10"/>
      <c r="B71" s="104" t="s">
        <v>89</v>
      </c>
      <c r="C71" s="10"/>
      <c r="D71" s="63"/>
      <c r="E71" s="10"/>
      <c r="F71" s="10"/>
      <c r="G71" s="10"/>
      <c r="H71" s="10"/>
      <c r="I71" s="10"/>
      <c r="J71" s="10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x14ac:dyDescent="0.25">
      <c r="A72" s="10"/>
      <c r="B72" s="104" t="s">
        <v>325</v>
      </c>
      <c r="C72" s="10"/>
      <c r="D72" s="63"/>
      <c r="E72" s="10"/>
      <c r="F72" s="10"/>
      <c r="G72" s="10"/>
      <c r="H72" s="10"/>
      <c r="I72" s="10"/>
      <c r="J72" s="10"/>
      <c r="K72"/>
      <c r="L72"/>
      <c r="M72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x14ac:dyDescent="0.25">
      <c r="A73" s="10"/>
      <c r="B73" s="104" t="s">
        <v>64</v>
      </c>
      <c r="C73" s="10"/>
      <c r="D73" s="10"/>
      <c r="E73" s="10"/>
      <c r="F73" s="10"/>
      <c r="G73" s="10"/>
      <c r="H73" s="10"/>
      <c r="I73" s="10"/>
      <c r="J73" s="10"/>
      <c r="K73"/>
      <c r="L73"/>
      <c r="M73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x14ac:dyDescent="0.25">
      <c r="A74" s="10"/>
      <c r="B74" s="104"/>
      <c r="C74" s="10"/>
      <c r="D74" s="10"/>
      <c r="E74" s="10"/>
      <c r="F74" s="10"/>
      <c r="G74" s="10"/>
      <c r="H74" s="10"/>
      <c r="I74" s="10"/>
      <c r="J74" s="10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x14ac:dyDescent="0.25">
      <c r="A75" s="10"/>
      <c r="B75" s="29"/>
      <c r="C75" s="10"/>
      <c r="D75" s="10"/>
      <c r="E75" s="10"/>
      <c r="F75" s="10"/>
      <c r="G75" s="10"/>
      <c r="H75" s="10"/>
      <c r="I75" s="10"/>
      <c r="J75" s="10"/>
      <c r="K75"/>
      <c r="L75"/>
      <c r="M75"/>
      <c r="N75" s="10"/>
      <c r="O75" s="10"/>
      <c r="P75" s="10"/>
      <c r="Q75" s="24"/>
      <c r="R75" s="10"/>
      <c r="S75" s="10"/>
      <c r="T75" s="10"/>
      <c r="U75" s="10"/>
      <c r="V75" s="10"/>
      <c r="W75" s="10"/>
      <c r="X75" s="10"/>
      <c r="Y75" s="10"/>
      <c r="Z75" s="10"/>
    </row>
    <row r="76" spans="1:26" x14ac:dyDescent="0.25">
      <c r="A76" s="10"/>
      <c r="B76" s="29"/>
      <c r="C76" s="10"/>
      <c r="D76" s="10"/>
      <c r="E76" s="10"/>
      <c r="F76" s="10"/>
      <c r="G76" s="10"/>
      <c r="H76" s="10"/>
      <c r="I76" s="10"/>
      <c r="J76" s="10"/>
      <c r="K76"/>
      <c r="L76"/>
      <c r="M76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x14ac:dyDescent="0.25">
      <c r="A77" s="10"/>
      <c r="B77" s="172" t="str">
        <f>B58&amp;" lag - aktivitetsserie"</f>
        <v>14 lag - aktivitetsserie</v>
      </c>
      <c r="C77" s="10"/>
      <c r="D77" s="10"/>
      <c r="E77" s="10"/>
      <c r="F77" s="10"/>
      <c r="G77" s="10"/>
      <c r="H77" s="10"/>
      <c r="I77" s="10"/>
      <c r="J77" s="10"/>
      <c r="K77"/>
      <c r="L77"/>
      <c r="M77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x14ac:dyDescent="0.25">
      <c r="A78" s="10"/>
      <c r="B78" s="173" t="s">
        <v>158</v>
      </c>
      <c r="C78" s="10"/>
      <c r="D78" s="10"/>
      <c r="E78" s="10"/>
      <c r="F78" s="63"/>
      <c r="G78" s="10"/>
      <c r="H78" s="10"/>
      <c r="I78" s="10"/>
      <c r="J78" s="10"/>
      <c r="K78"/>
      <c r="L78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/>
      <c r="L79"/>
      <c r="M7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/>
      <c r="L80"/>
      <c r="M8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/>
      <c r="L81"/>
      <c r="M81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/>
      <c r="L82"/>
      <c r="M82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x14ac:dyDescent="0.25">
      <c r="A83" s="10"/>
      <c r="B83" s="2"/>
      <c r="C83" s="2"/>
      <c r="D83" s="10"/>
      <c r="E83" s="10"/>
      <c r="F83" s="2"/>
      <c r="G83" s="2"/>
      <c r="H83" s="10"/>
      <c r="I83" s="10"/>
      <c r="J83" s="10"/>
      <c r="K83"/>
      <c r="L83"/>
      <c r="M83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s="151" customFormat="1" ht="21" x14ac:dyDescent="0.35">
      <c r="B84" s="152" t="s">
        <v>327</v>
      </c>
      <c r="D84" s="154">
        <f>B86+D86+F86+H86+J86</f>
        <v>98</v>
      </c>
      <c r="E84" s="154" t="s">
        <v>102</v>
      </c>
    </row>
    <row r="85" spans="1:26" x14ac:dyDescent="0.25">
      <c r="A85" s="10"/>
      <c r="B85" s="2"/>
      <c r="C85" s="2"/>
      <c r="D85" s="10"/>
      <c r="E85" s="10"/>
      <c r="F85" s="2"/>
      <c r="G85" s="2"/>
      <c r="H85" s="10"/>
      <c r="I85" s="10"/>
      <c r="J85" s="10"/>
      <c r="K85"/>
      <c r="L85"/>
      <c r="M85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x14ac:dyDescent="0.25">
      <c r="A86" s="10"/>
      <c r="B86" s="28">
        <f>COUNTA(B88:B108)</f>
        <v>16</v>
      </c>
      <c r="C86" s="10"/>
      <c r="D86" s="28">
        <f>COUNTA(D88:D108)</f>
        <v>16</v>
      </c>
      <c r="E86" s="10"/>
      <c r="F86" s="28">
        <f>COUNTA(F88:F108)</f>
        <v>16</v>
      </c>
      <c r="G86" s="10"/>
      <c r="H86" s="28">
        <f>COUNTA(H88:H110)</f>
        <v>23</v>
      </c>
      <c r="I86" s="10"/>
      <c r="J86" s="28">
        <f>COUNTA(J88:J114)</f>
        <v>27</v>
      </c>
      <c r="K86"/>
      <c r="L86"/>
      <c r="M86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x14ac:dyDescent="0.25">
      <c r="A87" s="10"/>
      <c r="B87" s="162" t="s">
        <v>328</v>
      </c>
      <c r="C87" s="10"/>
      <c r="D87" s="162" t="s">
        <v>329</v>
      </c>
      <c r="E87" s="10"/>
      <c r="F87" s="162" t="s">
        <v>330</v>
      </c>
      <c r="G87" s="10"/>
      <c r="H87" s="162" t="s">
        <v>331</v>
      </c>
      <c r="I87" s="10"/>
      <c r="J87" s="170" t="s">
        <v>332</v>
      </c>
      <c r="K87"/>
      <c r="L87"/>
      <c r="M87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x14ac:dyDescent="0.25">
      <c r="A88" s="10"/>
      <c r="B88" s="108" t="s">
        <v>53</v>
      </c>
      <c r="C88" s="10"/>
      <c r="D88" s="108" t="s">
        <v>38</v>
      </c>
      <c r="E88" s="10"/>
      <c r="F88" s="108" t="s">
        <v>251</v>
      </c>
      <c r="G88" s="10"/>
      <c r="H88" s="119" t="s">
        <v>47</v>
      </c>
      <c r="I88" s="10"/>
      <c r="J88" s="108" t="s">
        <v>137</v>
      </c>
      <c r="K88"/>
      <c r="L88"/>
      <c r="M88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x14ac:dyDescent="0.25">
      <c r="A89" s="10"/>
      <c r="B89" s="109" t="s">
        <v>289</v>
      </c>
      <c r="C89" s="10"/>
      <c r="D89" s="109" t="s">
        <v>40</v>
      </c>
      <c r="E89" s="10"/>
      <c r="F89" s="109" t="s">
        <v>24</v>
      </c>
      <c r="G89" s="10"/>
      <c r="H89" s="120" t="s">
        <v>124</v>
      </c>
      <c r="I89" s="10"/>
      <c r="J89" s="109" t="s">
        <v>277</v>
      </c>
      <c r="K89"/>
      <c r="L89"/>
      <c r="M89"/>
      <c r="N89" s="10"/>
      <c r="O89" s="12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x14ac:dyDescent="0.25">
      <c r="A90" s="10"/>
      <c r="B90" s="109" t="s">
        <v>268</v>
      </c>
      <c r="C90" s="10"/>
      <c r="D90" s="109" t="s">
        <v>76</v>
      </c>
      <c r="E90" s="10"/>
      <c r="F90" s="109" t="s">
        <v>78</v>
      </c>
      <c r="G90" s="10"/>
      <c r="H90" s="120" t="s">
        <v>112</v>
      </c>
      <c r="I90" s="10"/>
      <c r="J90" s="109" t="s">
        <v>95</v>
      </c>
      <c r="K90"/>
      <c r="L90"/>
      <c r="M90"/>
      <c r="N90" s="10"/>
      <c r="O90" s="10"/>
      <c r="P90" s="10"/>
      <c r="Q90" s="24"/>
      <c r="R90" s="10"/>
      <c r="S90" s="10"/>
      <c r="T90" s="10"/>
      <c r="U90" s="10"/>
      <c r="V90" s="10"/>
      <c r="W90" s="10"/>
      <c r="X90" s="10"/>
      <c r="Y90" s="10"/>
      <c r="Z90" s="10"/>
    </row>
    <row r="91" spans="1:26" x14ac:dyDescent="0.25">
      <c r="A91" s="10"/>
      <c r="B91" s="109" t="s">
        <v>272</v>
      </c>
      <c r="C91" s="10"/>
      <c r="D91" s="109" t="s">
        <v>87</v>
      </c>
      <c r="E91" s="10"/>
      <c r="F91" s="109" t="s">
        <v>28</v>
      </c>
      <c r="G91" s="10"/>
      <c r="H91" s="120" t="s">
        <v>48</v>
      </c>
      <c r="I91" s="10"/>
      <c r="J91" s="109" t="s">
        <v>65</v>
      </c>
      <c r="K91"/>
      <c r="L91"/>
      <c r="M91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x14ac:dyDescent="0.25">
      <c r="A92" s="10"/>
      <c r="B92" s="109" t="s">
        <v>66</v>
      </c>
      <c r="C92" s="10"/>
      <c r="D92" s="109" t="s">
        <v>44</v>
      </c>
      <c r="E92" s="10"/>
      <c r="F92" s="109" t="s">
        <v>98</v>
      </c>
      <c r="G92" s="10"/>
      <c r="H92" s="120" t="s">
        <v>16</v>
      </c>
      <c r="I92" s="10"/>
      <c r="J92" s="109" t="s">
        <v>333</v>
      </c>
      <c r="K92"/>
      <c r="L92"/>
      <c r="M92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x14ac:dyDescent="0.25">
      <c r="A93" s="10"/>
      <c r="B93" s="109" t="s">
        <v>334</v>
      </c>
      <c r="C93" s="10"/>
      <c r="D93" s="109" t="s">
        <v>111</v>
      </c>
      <c r="E93" s="10"/>
      <c r="F93" s="109" t="s">
        <v>18</v>
      </c>
      <c r="G93" s="10"/>
      <c r="H93" s="120" t="s">
        <v>148</v>
      </c>
      <c r="I93" s="10"/>
      <c r="J93" s="109" t="s">
        <v>306</v>
      </c>
      <c r="K93"/>
      <c r="L93"/>
      <c r="M93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x14ac:dyDescent="0.25">
      <c r="A94" s="10"/>
      <c r="B94" s="109" t="s">
        <v>335</v>
      </c>
      <c r="C94" s="10"/>
      <c r="D94" s="109" t="s">
        <v>80</v>
      </c>
      <c r="E94" s="10"/>
      <c r="F94" s="109" t="s">
        <v>336</v>
      </c>
      <c r="G94" s="10"/>
      <c r="H94" s="120" t="s">
        <v>13</v>
      </c>
      <c r="I94" s="10"/>
      <c r="J94" s="109" t="s">
        <v>270</v>
      </c>
      <c r="K94"/>
      <c r="L94"/>
      <c r="M94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x14ac:dyDescent="0.25">
      <c r="A95" s="10"/>
      <c r="B95" s="109" t="s">
        <v>35</v>
      </c>
      <c r="C95" s="10"/>
      <c r="D95" s="109" t="s">
        <v>145</v>
      </c>
      <c r="E95" s="10"/>
      <c r="F95" s="150" t="s">
        <v>337</v>
      </c>
      <c r="G95" s="10"/>
      <c r="H95" s="120" t="s">
        <v>45</v>
      </c>
      <c r="I95" s="10"/>
      <c r="J95" s="109" t="s">
        <v>94</v>
      </c>
      <c r="K95"/>
      <c r="L95"/>
      <c r="M95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x14ac:dyDescent="0.25">
      <c r="A96" s="10"/>
      <c r="B96" s="109" t="s">
        <v>92</v>
      </c>
      <c r="C96" s="10"/>
      <c r="D96" s="109" t="s">
        <v>140</v>
      </c>
      <c r="E96" s="10"/>
      <c r="F96" s="109" t="s">
        <v>49</v>
      </c>
      <c r="G96" s="10"/>
      <c r="H96" s="120" t="s">
        <v>143</v>
      </c>
      <c r="I96" s="10"/>
      <c r="J96" s="109" t="s">
        <v>153</v>
      </c>
      <c r="K96"/>
      <c r="L96"/>
      <c r="M96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x14ac:dyDescent="0.25">
      <c r="A97" s="10"/>
      <c r="B97" s="109" t="s">
        <v>167</v>
      </c>
      <c r="C97" s="10"/>
      <c r="D97" s="109" t="s">
        <v>23</v>
      </c>
      <c r="E97" s="10"/>
      <c r="F97" s="109" t="s">
        <v>258</v>
      </c>
      <c r="G97" s="10"/>
      <c r="H97" s="120" t="s">
        <v>144</v>
      </c>
      <c r="I97" s="10"/>
      <c r="J97" s="109" t="s">
        <v>83</v>
      </c>
      <c r="K97"/>
      <c r="L97"/>
      <c r="M97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x14ac:dyDescent="0.25">
      <c r="A98" s="10"/>
      <c r="B98" s="109" t="s">
        <v>169</v>
      </c>
      <c r="C98" s="10"/>
      <c r="D98" s="109" t="s">
        <v>161</v>
      </c>
      <c r="E98" s="10"/>
      <c r="F98" s="109" t="s">
        <v>338</v>
      </c>
      <c r="G98" s="10"/>
      <c r="H98" s="120" t="s">
        <v>12</v>
      </c>
      <c r="I98" s="10"/>
      <c r="J98" s="109" t="s">
        <v>64</v>
      </c>
      <c r="K98"/>
      <c r="L98" s="44"/>
      <c r="M98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x14ac:dyDescent="0.25">
      <c r="A99" s="10"/>
      <c r="B99" s="109" t="s">
        <v>54</v>
      </c>
      <c r="C99" s="10"/>
      <c r="D99" s="109" t="s">
        <v>62</v>
      </c>
      <c r="E99" s="10"/>
      <c r="F99" s="109" t="s">
        <v>11</v>
      </c>
      <c r="G99" s="10"/>
      <c r="H99" s="120" t="s">
        <v>59</v>
      </c>
      <c r="I99" s="10"/>
      <c r="J99" s="109" t="s">
        <v>339</v>
      </c>
      <c r="K99"/>
      <c r="L99"/>
      <c r="M99"/>
      <c r="N99" s="10"/>
      <c r="O99" s="10"/>
      <c r="P99" s="10"/>
      <c r="Q99" s="24"/>
      <c r="R99" s="10"/>
      <c r="S99" s="10"/>
      <c r="T99" s="10"/>
      <c r="U99" s="10"/>
      <c r="V99" s="10"/>
      <c r="W99" s="10"/>
      <c r="X99" s="10"/>
      <c r="Y99" s="10"/>
      <c r="Z99" s="10"/>
    </row>
    <row r="100" spans="1:26" x14ac:dyDescent="0.25">
      <c r="A100" s="10"/>
      <c r="B100" s="109" t="s">
        <v>19</v>
      </c>
      <c r="C100" s="10"/>
      <c r="D100" s="109" t="s">
        <v>39</v>
      </c>
      <c r="E100" s="10"/>
      <c r="F100" s="109" t="s">
        <v>70</v>
      </c>
      <c r="G100" s="10"/>
      <c r="H100" s="120" t="s">
        <v>116</v>
      </c>
      <c r="I100" s="10"/>
      <c r="J100" s="108" t="s">
        <v>340</v>
      </c>
      <c r="K100"/>
      <c r="L100" s="24"/>
      <c r="M10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x14ac:dyDescent="0.25">
      <c r="A101" s="10"/>
      <c r="B101" s="109" t="s">
        <v>108</v>
      </c>
      <c r="C101" s="10"/>
      <c r="D101" s="109" t="s">
        <v>29</v>
      </c>
      <c r="E101" s="10"/>
      <c r="F101" s="109" t="s">
        <v>60</v>
      </c>
      <c r="G101" s="10"/>
      <c r="H101" s="120" t="s">
        <v>309</v>
      </c>
      <c r="I101" s="10"/>
      <c r="J101" s="109" t="s">
        <v>192</v>
      </c>
      <c r="K101"/>
      <c r="L101"/>
      <c r="M101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x14ac:dyDescent="0.25">
      <c r="A102" s="10"/>
      <c r="B102" s="109" t="s">
        <v>341</v>
      </c>
      <c r="C102" s="10"/>
      <c r="D102" s="109" t="s">
        <v>280</v>
      </c>
      <c r="E102" s="10"/>
      <c r="F102" s="109" t="s">
        <v>150</v>
      </c>
      <c r="G102" s="10"/>
      <c r="H102" s="120" t="s">
        <v>56</v>
      </c>
      <c r="I102" s="10"/>
      <c r="J102" s="109" t="s">
        <v>273</v>
      </c>
      <c r="K102"/>
      <c r="L102"/>
      <c r="M102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x14ac:dyDescent="0.25">
      <c r="A103" s="10"/>
      <c r="B103" s="109" t="s">
        <v>262</v>
      </c>
      <c r="C103" s="10"/>
      <c r="D103" s="109" t="s">
        <v>75</v>
      </c>
      <c r="E103" s="10"/>
      <c r="F103" s="108" t="s">
        <v>17</v>
      </c>
      <c r="G103" s="10"/>
      <c r="H103" s="120" t="s">
        <v>151</v>
      </c>
      <c r="I103" s="10"/>
      <c r="J103" s="109" t="s">
        <v>90</v>
      </c>
      <c r="K103"/>
      <c r="L103"/>
      <c r="M103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x14ac:dyDescent="0.25">
      <c r="A104" s="10"/>
      <c r="B104" s="210"/>
      <c r="C104" s="10"/>
      <c r="D104" s="29"/>
      <c r="E104" s="10"/>
      <c r="F104" s="29"/>
      <c r="G104" s="10"/>
      <c r="H104" s="120" t="s">
        <v>106</v>
      </c>
      <c r="I104" s="10"/>
      <c r="J104" s="109" t="s">
        <v>72</v>
      </c>
      <c r="K104"/>
      <c r="L104"/>
      <c r="M104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x14ac:dyDescent="0.25">
      <c r="A105" s="10"/>
      <c r="B105" s="29"/>
      <c r="C105" s="10"/>
      <c r="D105" s="29"/>
      <c r="E105" s="10"/>
      <c r="F105" s="30"/>
      <c r="G105" s="10"/>
      <c r="H105" s="120" t="s">
        <v>207</v>
      </c>
      <c r="I105" s="10"/>
      <c r="J105" s="109" t="s">
        <v>82</v>
      </c>
      <c r="K105"/>
      <c r="L105"/>
      <c r="M105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x14ac:dyDescent="0.25">
      <c r="A106" s="10"/>
      <c r="B106" s="29"/>
      <c r="C106" s="10"/>
      <c r="D106" s="29"/>
      <c r="E106" s="10"/>
      <c r="F106" s="30"/>
      <c r="G106" s="10"/>
      <c r="H106" s="120" t="s">
        <v>155</v>
      </c>
      <c r="I106" s="10"/>
      <c r="J106" s="109" t="s">
        <v>118</v>
      </c>
      <c r="K106"/>
      <c r="L106"/>
      <c r="M106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x14ac:dyDescent="0.25">
      <c r="A107" s="10"/>
      <c r="B107" s="29"/>
      <c r="C107" s="10"/>
      <c r="D107" s="29"/>
      <c r="E107" s="10"/>
      <c r="F107" s="30"/>
      <c r="G107" s="10"/>
      <c r="H107" s="120" t="s">
        <v>63</v>
      </c>
      <c r="I107" s="10"/>
      <c r="J107" s="109" t="s">
        <v>139</v>
      </c>
      <c r="K107"/>
      <c r="L107"/>
      <c r="M107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x14ac:dyDescent="0.25">
      <c r="A108" s="10"/>
      <c r="B108" s="29"/>
      <c r="C108" s="10"/>
      <c r="D108" s="29"/>
      <c r="E108" s="10"/>
      <c r="F108" s="30"/>
      <c r="G108" s="10"/>
      <c r="H108" s="120" t="s">
        <v>110</v>
      </c>
      <c r="I108" s="10"/>
      <c r="J108" s="109" t="s">
        <v>162</v>
      </c>
      <c r="K108"/>
      <c r="L108"/>
      <c r="M108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x14ac:dyDescent="0.25">
      <c r="A109" s="10"/>
      <c r="B109" s="166" t="str">
        <f>B86&amp;" lag - aktivitetsserie"</f>
        <v>16 lag - aktivitetsserie</v>
      </c>
      <c r="C109" s="10"/>
      <c r="D109" s="166" t="str">
        <f>D86&amp;" lag - aktivitetsserie"</f>
        <v>16 lag - aktivitetsserie</v>
      </c>
      <c r="E109" s="10"/>
      <c r="F109" s="166" t="str">
        <f>F86&amp;" lag - aktivitetsserie"</f>
        <v>16 lag - aktivitetsserie</v>
      </c>
      <c r="G109" s="10"/>
      <c r="H109" s="120" t="s">
        <v>50</v>
      </c>
      <c r="I109" s="10"/>
      <c r="J109" s="109" t="s">
        <v>74</v>
      </c>
      <c r="K109"/>
      <c r="L109"/>
      <c r="M109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x14ac:dyDescent="0.25">
      <c r="A110" s="10"/>
      <c r="B110" s="167" t="s">
        <v>160</v>
      </c>
      <c r="C110" s="10"/>
      <c r="D110" s="167" t="s">
        <v>160</v>
      </c>
      <c r="E110" s="10"/>
      <c r="F110" s="167" t="s">
        <v>160</v>
      </c>
      <c r="G110" s="10"/>
      <c r="H110" s="120" t="s">
        <v>30</v>
      </c>
      <c r="I110" s="10"/>
      <c r="J110" s="109" t="s">
        <v>342</v>
      </c>
      <c r="K110"/>
      <c r="L110"/>
      <c r="M1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x14ac:dyDescent="0.25">
      <c r="A111" s="10"/>
      <c r="B111" s="10"/>
      <c r="C111" s="10"/>
      <c r="D111" s="10"/>
      <c r="E111" s="10"/>
      <c r="F111" s="10"/>
      <c r="G111" s="10"/>
      <c r="H111" s="166" t="str">
        <f>H86&amp;" lag - aktivitetsserie"</f>
        <v>23 lag - aktivitetsserie</v>
      </c>
      <c r="I111" s="10"/>
      <c r="J111" s="135" t="s">
        <v>343</v>
      </c>
      <c r="K111"/>
      <c r="L111"/>
      <c r="M111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x14ac:dyDescent="0.25">
      <c r="A112" s="10"/>
      <c r="B112" s="10"/>
      <c r="C112" s="10"/>
      <c r="D112" s="10"/>
      <c r="E112" s="10"/>
      <c r="F112" s="10"/>
      <c r="G112" s="10"/>
      <c r="H112" s="175" t="s">
        <v>160</v>
      </c>
      <c r="I112" s="10"/>
      <c r="J112" s="109" t="s">
        <v>61</v>
      </c>
      <c r="K112"/>
      <c r="L112"/>
      <c r="M112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x14ac:dyDescent="0.25">
      <c r="A113" s="10"/>
      <c r="B113" s="10"/>
      <c r="C113" s="10"/>
      <c r="D113" s="10"/>
      <c r="E113" s="10"/>
      <c r="F113" s="10"/>
      <c r="G113" s="10"/>
      <c r="H113" s="178"/>
      <c r="I113" s="10"/>
      <c r="J113" s="109" t="s">
        <v>31</v>
      </c>
      <c r="K113"/>
      <c r="L113"/>
      <c r="M113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9" t="s">
        <v>326</v>
      </c>
      <c r="K114"/>
      <c r="L114"/>
      <c r="M114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76" t="str">
        <f>J86&amp;" lag - aktivitetsserie"</f>
        <v>27 lag - aktivitetsserie</v>
      </c>
      <c r="K115"/>
      <c r="L115"/>
      <c r="M115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77" t="s">
        <v>160</v>
      </c>
      <c r="K116"/>
      <c r="L116"/>
      <c r="M116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s="154" customFormat="1" ht="21" x14ac:dyDescent="0.35">
      <c r="B118" s="152" t="s">
        <v>344</v>
      </c>
      <c r="C118" s="152"/>
      <c r="D118" s="152">
        <f>(SUM(B120:N120))</f>
        <v>90</v>
      </c>
      <c r="E118" s="152" t="s">
        <v>102</v>
      </c>
      <c r="F118" s="152"/>
    </row>
    <row r="119" spans="1:26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x14ac:dyDescent="0.25">
      <c r="A120" s="10"/>
      <c r="B120" s="28">
        <f>COUNTA(B122:B151)</f>
        <v>28</v>
      </c>
      <c r="C120" s="10"/>
      <c r="D120" s="28">
        <f>COUNTA(D122:D136)</f>
        <v>14</v>
      </c>
      <c r="E120" s="10"/>
      <c r="F120" s="28">
        <f>COUNTA(F122:F136)</f>
        <v>14</v>
      </c>
      <c r="G120" s="10"/>
      <c r="H120" s="28">
        <f>COUNTA(H122:H136)</f>
        <v>14</v>
      </c>
      <c r="I120" s="10"/>
      <c r="J120" s="28">
        <v>20</v>
      </c>
      <c r="K120" s="10"/>
      <c r="L120" s="10"/>
      <c r="M120" s="10"/>
      <c r="N120" s="28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x14ac:dyDescent="0.25">
      <c r="A121" s="10"/>
      <c r="B121" s="166" t="s">
        <v>345</v>
      </c>
      <c r="C121" s="10"/>
      <c r="D121" s="176" t="s">
        <v>346</v>
      </c>
      <c r="E121" s="10"/>
      <c r="F121" s="176" t="s">
        <v>347</v>
      </c>
      <c r="G121" s="10"/>
      <c r="H121" s="176" t="s">
        <v>348</v>
      </c>
      <c r="I121" s="10"/>
      <c r="J121" s="162" t="s">
        <v>349</v>
      </c>
      <c r="K121" s="10"/>
      <c r="L121" s="10"/>
      <c r="M121" s="10"/>
      <c r="N121" s="42"/>
      <c r="O121" s="10"/>
      <c r="P121" s="42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x14ac:dyDescent="0.25">
      <c r="A122" s="10"/>
      <c r="B122" s="108" t="s">
        <v>54</v>
      </c>
      <c r="C122"/>
      <c r="D122" s="108" t="s">
        <v>350</v>
      </c>
      <c r="E122" s="10"/>
      <c r="F122" s="108" t="s">
        <v>276</v>
      </c>
      <c r="G122" s="10"/>
      <c r="H122" s="108" t="s">
        <v>17</v>
      </c>
      <c r="I122" s="10"/>
      <c r="J122" s="119" t="s">
        <v>47</v>
      </c>
      <c r="K122" s="10"/>
      <c r="L122" s="10"/>
      <c r="M122" s="10"/>
      <c r="N122"/>
      <c r="O122" s="10"/>
      <c r="P122" s="63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x14ac:dyDescent="0.25">
      <c r="A123" s="10"/>
      <c r="B123" s="109" t="s">
        <v>19</v>
      </c>
      <c r="C123"/>
      <c r="D123" s="109" t="s">
        <v>351</v>
      </c>
      <c r="E123" s="10"/>
      <c r="F123" s="109" t="s">
        <v>352</v>
      </c>
      <c r="G123" s="10"/>
      <c r="H123" s="109" t="s">
        <v>20</v>
      </c>
      <c r="I123" s="10"/>
      <c r="J123" s="120" t="s">
        <v>13</v>
      </c>
      <c r="K123" s="10"/>
      <c r="L123" s="10"/>
      <c r="M123" s="10"/>
      <c r="N123"/>
      <c r="O123" s="10"/>
      <c r="P123" s="10"/>
      <c r="Q123" s="24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x14ac:dyDescent="0.25">
      <c r="A124" s="10"/>
      <c r="B124" s="109" t="s">
        <v>216</v>
      </c>
      <c r="C124"/>
      <c r="D124" s="109" t="s">
        <v>307</v>
      </c>
      <c r="E124" s="10"/>
      <c r="F124" s="109" t="s">
        <v>75</v>
      </c>
      <c r="G124" s="10"/>
      <c r="H124" s="109" t="s">
        <v>72</v>
      </c>
      <c r="I124" s="10"/>
      <c r="J124" s="120" t="s">
        <v>45</v>
      </c>
      <c r="K124" s="10"/>
      <c r="L124" s="10"/>
      <c r="M124" s="10"/>
      <c r="N124"/>
      <c r="O124" s="10"/>
      <c r="P124"/>
      <c r="Q124" s="24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x14ac:dyDescent="0.25">
      <c r="A125" s="10"/>
      <c r="B125" s="109" t="s">
        <v>35</v>
      </c>
      <c r="C125"/>
      <c r="D125" s="109" t="s">
        <v>306</v>
      </c>
      <c r="E125" s="10"/>
      <c r="F125" s="109" t="s">
        <v>118</v>
      </c>
      <c r="G125" s="10"/>
      <c r="H125" s="109" t="s">
        <v>323</v>
      </c>
      <c r="I125" s="10"/>
      <c r="J125" s="120" t="s">
        <v>143</v>
      </c>
      <c r="K125" s="10"/>
      <c r="L125" s="10"/>
      <c r="M125" s="10"/>
      <c r="N125" s="63"/>
      <c r="O125" s="10"/>
      <c r="P125"/>
      <c r="Q125" s="24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x14ac:dyDescent="0.25">
      <c r="A126" s="10"/>
      <c r="B126" s="109" t="s">
        <v>92</v>
      </c>
      <c r="C126"/>
      <c r="D126" s="109" t="s">
        <v>313</v>
      </c>
      <c r="E126" s="10"/>
      <c r="F126" s="109" t="s">
        <v>11</v>
      </c>
      <c r="G126" s="10"/>
      <c r="H126" s="109" t="s">
        <v>98</v>
      </c>
      <c r="I126" s="10"/>
      <c r="J126" s="120" t="s">
        <v>106</v>
      </c>
      <c r="K126" s="10"/>
      <c r="L126" s="10"/>
      <c r="M126" s="10"/>
      <c r="N126" s="63"/>
      <c r="O126" s="10"/>
      <c r="P126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x14ac:dyDescent="0.25">
      <c r="A127" s="10"/>
      <c r="B127" s="109" t="s">
        <v>171</v>
      </c>
      <c r="C127"/>
      <c r="D127" s="109" t="s">
        <v>83</v>
      </c>
      <c r="E127" s="10"/>
      <c r="F127" s="109" t="s">
        <v>70</v>
      </c>
      <c r="G127" s="10"/>
      <c r="H127" s="109" t="s">
        <v>90</v>
      </c>
      <c r="I127" s="10"/>
      <c r="J127" s="120" t="s">
        <v>168</v>
      </c>
      <c r="K127" s="10"/>
      <c r="L127" s="10"/>
      <c r="M127" s="10"/>
      <c r="N127" s="63"/>
      <c r="O127" s="10"/>
      <c r="P127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x14ac:dyDescent="0.25">
      <c r="A128" s="10"/>
      <c r="B128" s="109" t="s">
        <v>113</v>
      </c>
      <c r="C128"/>
      <c r="D128" s="109" t="s">
        <v>66</v>
      </c>
      <c r="E128" s="10"/>
      <c r="F128" s="109" t="s">
        <v>82</v>
      </c>
      <c r="G128" s="10"/>
      <c r="H128" s="109" t="s">
        <v>253</v>
      </c>
      <c r="I128" s="10"/>
      <c r="J128" s="120" t="s">
        <v>12</v>
      </c>
      <c r="K128" s="10"/>
      <c r="L128" s="10"/>
      <c r="M128" s="10"/>
      <c r="N128" s="63"/>
      <c r="O128" s="10"/>
      <c r="P128" s="63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x14ac:dyDescent="0.25">
      <c r="A129" s="10"/>
      <c r="B129" s="109" t="s">
        <v>140</v>
      </c>
      <c r="C129" s="15"/>
      <c r="D129" s="109" t="s">
        <v>80</v>
      </c>
      <c r="E129" s="10"/>
      <c r="F129" s="109" t="s">
        <v>277</v>
      </c>
      <c r="G129" s="10"/>
      <c r="H129" s="109" t="s">
        <v>353</v>
      </c>
      <c r="I129" s="10"/>
      <c r="J129" s="120" t="s">
        <v>56</v>
      </c>
      <c r="K129" s="10"/>
      <c r="L129" s="10"/>
      <c r="M129" s="10"/>
      <c r="N129" s="63"/>
      <c r="O129" s="10"/>
      <c r="P129" s="63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x14ac:dyDescent="0.25">
      <c r="A130" s="10"/>
      <c r="B130" s="109" t="s">
        <v>142</v>
      </c>
      <c r="C130"/>
      <c r="D130" s="109" t="s">
        <v>65</v>
      </c>
      <c r="E130" s="10"/>
      <c r="F130" s="109" t="s">
        <v>76</v>
      </c>
      <c r="G130" s="10"/>
      <c r="H130" s="109" t="s">
        <v>24</v>
      </c>
      <c r="I130" s="10"/>
      <c r="J130" s="120" t="s">
        <v>16</v>
      </c>
      <c r="K130" s="10"/>
      <c r="L130" s="10"/>
      <c r="M130" s="10"/>
      <c r="N130"/>
      <c r="O130" s="10"/>
      <c r="P130" s="63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x14ac:dyDescent="0.25">
      <c r="A131" s="10"/>
      <c r="B131" s="109" t="s">
        <v>23</v>
      </c>
      <c r="C131"/>
      <c r="D131" s="109" t="s">
        <v>81</v>
      </c>
      <c r="E131" s="10"/>
      <c r="F131" s="109" t="s">
        <v>87</v>
      </c>
      <c r="G131" s="10"/>
      <c r="H131" s="109" t="s">
        <v>78</v>
      </c>
      <c r="I131" s="10"/>
      <c r="J131" s="120" t="s">
        <v>170</v>
      </c>
      <c r="K131" s="10"/>
      <c r="L131" s="10"/>
      <c r="M131" s="10"/>
      <c r="N131"/>
      <c r="O131" s="10"/>
      <c r="P131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x14ac:dyDescent="0.25">
      <c r="A132" s="10"/>
      <c r="B132" s="109" t="s">
        <v>247</v>
      </c>
      <c r="C132"/>
      <c r="D132" s="109" t="s">
        <v>310</v>
      </c>
      <c r="E132" s="10"/>
      <c r="F132" s="109" t="s">
        <v>29</v>
      </c>
      <c r="G132" s="10"/>
      <c r="H132" s="109" t="s">
        <v>354</v>
      </c>
      <c r="I132" s="10"/>
      <c r="J132" s="120" t="s">
        <v>59</v>
      </c>
      <c r="K132" s="10"/>
      <c r="L132" s="10"/>
      <c r="M132" s="10"/>
      <c r="N132" s="10"/>
      <c r="O132" s="10"/>
      <c r="P132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x14ac:dyDescent="0.25">
      <c r="A133" s="10"/>
      <c r="B133" s="109" t="s">
        <v>95</v>
      </c>
      <c r="C133"/>
      <c r="D133" s="109" t="s">
        <v>74</v>
      </c>
      <c r="E133" s="10"/>
      <c r="F133" s="109" t="s">
        <v>355</v>
      </c>
      <c r="G133" s="10"/>
      <c r="H133" s="109" t="s">
        <v>60</v>
      </c>
      <c r="I133" s="10"/>
      <c r="J133" s="120" t="s">
        <v>119</v>
      </c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x14ac:dyDescent="0.25">
      <c r="A134" s="10"/>
      <c r="B134" s="109" t="s">
        <v>111</v>
      </c>
      <c r="C134"/>
      <c r="D134" s="110" t="s">
        <v>356</v>
      </c>
      <c r="E134" s="10"/>
      <c r="F134" s="109" t="s">
        <v>322</v>
      </c>
      <c r="G134" s="10"/>
      <c r="H134" s="109" t="s">
        <v>27</v>
      </c>
      <c r="I134" s="10"/>
      <c r="J134" s="120" t="s">
        <v>63</v>
      </c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x14ac:dyDescent="0.25">
      <c r="A135" s="10"/>
      <c r="B135" s="109" t="s">
        <v>145</v>
      </c>
      <c r="C135"/>
      <c r="D135" s="110" t="s">
        <v>357</v>
      </c>
      <c r="E135" s="10"/>
      <c r="F135" s="109" t="s">
        <v>358</v>
      </c>
      <c r="G135" s="10"/>
      <c r="H135" s="109" t="s">
        <v>88</v>
      </c>
      <c r="I135" s="10"/>
      <c r="J135" s="120" t="s">
        <v>110</v>
      </c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x14ac:dyDescent="0.25">
      <c r="A136" s="10"/>
      <c r="B136" s="109" t="s">
        <v>359</v>
      </c>
      <c r="C136"/>
      <c r="D136" s="97"/>
      <c r="E136" s="10"/>
      <c r="F136" s="84"/>
      <c r="G136" s="10"/>
      <c r="H136" s="79"/>
      <c r="I136" s="10"/>
      <c r="J136" s="120" t="s">
        <v>37</v>
      </c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x14ac:dyDescent="0.25">
      <c r="A137" s="10"/>
      <c r="B137" s="108" t="s">
        <v>360</v>
      </c>
      <c r="C137"/>
      <c r="D137" s="170" t="s">
        <v>361</v>
      </c>
      <c r="E137" s="10"/>
      <c r="F137" s="176" t="s">
        <v>361</v>
      </c>
      <c r="G137" s="10"/>
      <c r="H137" s="176" t="s">
        <v>361</v>
      </c>
      <c r="I137" s="10"/>
      <c r="J137" s="120" t="s">
        <v>155</v>
      </c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x14ac:dyDescent="0.25">
      <c r="A138" s="10"/>
      <c r="B138" s="109" t="s">
        <v>273</v>
      </c>
      <c r="C138"/>
      <c r="D138" s="170" t="s">
        <v>362</v>
      </c>
      <c r="E138" s="10"/>
      <c r="F138" s="177" t="s">
        <v>362</v>
      </c>
      <c r="G138" s="10"/>
      <c r="H138" s="177" t="s">
        <v>362</v>
      </c>
      <c r="I138" s="10"/>
      <c r="J138" s="120" t="s">
        <v>124</v>
      </c>
      <c r="K138" s="10"/>
      <c r="L138" s="10"/>
      <c r="M138" s="2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x14ac:dyDescent="0.25">
      <c r="A139" s="10"/>
      <c r="B139" s="109" t="s">
        <v>150</v>
      </c>
      <c r="C139" s="14"/>
      <c r="D139" s="10"/>
      <c r="E139" s="14"/>
      <c r="F139" s="10"/>
      <c r="G139" s="10"/>
      <c r="H139" s="10"/>
      <c r="I139" s="14"/>
      <c r="J139" s="120" t="s">
        <v>52</v>
      </c>
      <c r="K139" s="10"/>
      <c r="L139" s="10"/>
      <c r="M139" s="14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x14ac:dyDescent="0.25">
      <c r="A140" s="10"/>
      <c r="B140" s="109" t="s">
        <v>157</v>
      </c>
      <c r="C140" s="14"/>
      <c r="D140" s="10"/>
      <c r="E140" s="14"/>
      <c r="F140" s="94"/>
      <c r="G140" s="10"/>
      <c r="H140" s="10"/>
      <c r="I140" s="14"/>
      <c r="J140" s="120" t="s">
        <v>50</v>
      </c>
      <c r="K140" s="10"/>
      <c r="L140" s="10"/>
      <c r="M140" s="14"/>
      <c r="N140" s="10"/>
      <c r="O140" s="10"/>
      <c r="P140" s="10"/>
      <c r="Q140" s="24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x14ac:dyDescent="0.25">
      <c r="A141" s="10"/>
      <c r="B141" s="109" t="s">
        <v>28</v>
      </c>
      <c r="C141" s="14"/>
      <c r="D141" s="94"/>
      <c r="E141" s="14"/>
      <c r="F141" s="94"/>
      <c r="G141" s="10"/>
      <c r="H141" s="10"/>
      <c r="I141" s="14"/>
      <c r="J141" s="120" t="s">
        <v>363</v>
      </c>
      <c r="K141" s="10"/>
      <c r="L141" s="10"/>
      <c r="M141" s="14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x14ac:dyDescent="0.25">
      <c r="A142" s="10"/>
      <c r="B142" s="109" t="s">
        <v>49</v>
      </c>
      <c r="C142" s="14"/>
      <c r="D142" s="72"/>
      <c r="E142" s="14"/>
      <c r="F142" s="94"/>
      <c r="G142" s="10"/>
      <c r="H142" s="10"/>
      <c r="I142" s="14"/>
      <c r="J142" s="166" t="str">
        <f>J120&amp;" lag "</f>
        <v xml:space="preserve">20 lag </v>
      </c>
      <c r="K142" s="10"/>
      <c r="L142" s="10"/>
      <c r="M142" s="14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x14ac:dyDescent="0.25">
      <c r="A143" s="10"/>
      <c r="B143" s="109" t="s">
        <v>336</v>
      </c>
      <c r="C143" s="14"/>
      <c r="D143" s="94"/>
      <c r="E143" s="14"/>
      <c r="F143" s="94"/>
      <c r="G143" s="10"/>
      <c r="H143" s="10"/>
      <c r="I143" s="14"/>
      <c r="J143" s="168" t="s">
        <v>195</v>
      </c>
      <c r="K143" s="10"/>
      <c r="L143" s="10"/>
      <c r="M143" s="14"/>
      <c r="N143" s="212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x14ac:dyDescent="0.25">
      <c r="A144" s="10"/>
      <c r="B144" s="109" t="s">
        <v>364</v>
      </c>
      <c r="C144" s="14"/>
      <c r="D144" s="94"/>
      <c r="E144" s="14"/>
      <c r="F144" s="94"/>
      <c r="G144" s="10"/>
      <c r="H144" s="10"/>
      <c r="I144" s="14"/>
      <c r="J144" s="10"/>
      <c r="K144" s="10"/>
      <c r="L144" s="10"/>
      <c r="M144" s="14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x14ac:dyDescent="0.25">
      <c r="A145" s="10"/>
      <c r="B145" s="109" t="s">
        <v>62</v>
      </c>
      <c r="C145" s="14"/>
      <c r="D145" s="10"/>
      <c r="E145" s="14"/>
      <c r="F145" s="94"/>
      <c r="G145" s="10"/>
      <c r="H145" s="10"/>
      <c r="I145" s="14"/>
      <c r="J145" s="10"/>
      <c r="K145" s="10"/>
      <c r="L145" s="10"/>
      <c r="M145" s="14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x14ac:dyDescent="0.25">
      <c r="A146" s="10"/>
      <c r="B146" s="109" t="s">
        <v>39</v>
      </c>
      <c r="C146" s="14"/>
      <c r="D146" s="10"/>
      <c r="E146" s="14"/>
      <c r="F146" s="94"/>
      <c r="G146" s="10"/>
      <c r="H146" s="10"/>
      <c r="I146" s="14"/>
      <c r="J146" s="10"/>
      <c r="K146" s="10"/>
      <c r="L146" s="10"/>
      <c r="M146" s="14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x14ac:dyDescent="0.25">
      <c r="A147" s="10"/>
      <c r="B147" s="109" t="s">
        <v>64</v>
      </c>
      <c r="C147" s="14"/>
      <c r="D147" s="10"/>
      <c r="E147" s="14"/>
      <c r="F147" s="10"/>
      <c r="G147" s="10"/>
      <c r="H147" s="10"/>
      <c r="I147" s="14"/>
      <c r="J147" s="10"/>
      <c r="K147" s="10"/>
      <c r="L147" s="10"/>
      <c r="M147" s="14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x14ac:dyDescent="0.25">
      <c r="A148" s="10"/>
      <c r="B148" s="109" t="s">
        <v>162</v>
      </c>
      <c r="C148" s="14"/>
      <c r="D148" s="10"/>
      <c r="E148" s="32"/>
      <c r="F148" s="10"/>
      <c r="G148" s="10"/>
      <c r="H148" s="10"/>
      <c r="I148" s="14"/>
      <c r="J148" s="10"/>
      <c r="K148" s="10"/>
      <c r="L148" s="10"/>
      <c r="M148" s="14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x14ac:dyDescent="0.25">
      <c r="A149" s="10"/>
      <c r="B149" s="109" t="s">
        <v>31</v>
      </c>
      <c r="C149" s="14"/>
      <c r="D149" s="10"/>
      <c r="E149" s="14"/>
      <c r="F149" s="10"/>
      <c r="G149" s="14"/>
      <c r="H149" s="10"/>
      <c r="I149" s="14"/>
      <c r="J149" s="10"/>
      <c r="K149" s="10"/>
      <c r="L149" s="10"/>
      <c r="M149" s="14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x14ac:dyDescent="0.25">
      <c r="A150" s="10"/>
      <c r="B150" s="29"/>
      <c r="C150" s="14"/>
      <c r="D150" s="10"/>
      <c r="E150" s="14"/>
      <c r="F150" s="10"/>
      <c r="G150" s="14"/>
      <c r="H150" s="10"/>
      <c r="I150" s="14"/>
      <c r="J150" s="10"/>
      <c r="K150" s="10"/>
      <c r="L150" s="10"/>
      <c r="M150" s="14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x14ac:dyDescent="0.25">
      <c r="A151" s="10"/>
      <c r="B151" s="213"/>
      <c r="C151" s="14"/>
      <c r="D151" s="10"/>
      <c r="E151" s="14"/>
      <c r="F151" s="10"/>
      <c r="G151" s="14"/>
      <c r="H151" s="10"/>
      <c r="I151" s="14"/>
      <c r="J151" s="10"/>
      <c r="K151" s="10"/>
      <c r="L151" s="10"/>
      <c r="M151" s="14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x14ac:dyDescent="0.25">
      <c r="A152" s="10"/>
      <c r="B152" s="166" t="s">
        <v>365</v>
      </c>
      <c r="C152" s="14"/>
      <c r="D152" s="10"/>
      <c r="E152" s="14"/>
      <c r="F152" s="10"/>
      <c r="G152" s="14"/>
      <c r="H152" s="10"/>
      <c r="I152" s="14"/>
      <c r="J152" s="10"/>
      <c r="K152" s="10"/>
      <c r="L152" s="10"/>
      <c r="M152" s="14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x14ac:dyDescent="0.25">
      <c r="A153" s="10"/>
      <c r="B153" s="167" t="s">
        <v>366</v>
      </c>
      <c r="C153" s="14"/>
      <c r="D153" s="94"/>
      <c r="E153" s="14"/>
      <c r="F153" s="10"/>
      <c r="G153" s="14"/>
      <c r="H153" s="10"/>
      <c r="I153" s="14"/>
      <c r="J153" s="10"/>
      <c r="K153" s="10"/>
      <c r="L153" s="10"/>
      <c r="M153" s="14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x14ac:dyDescent="0.25">
      <c r="A154" s="10"/>
      <c r="B154" s="2"/>
      <c r="C154" s="14"/>
      <c r="D154" s="94"/>
      <c r="E154" s="14"/>
      <c r="F154" s="10"/>
      <c r="G154" s="14"/>
      <c r="H154" s="10"/>
      <c r="I154" s="14"/>
      <c r="J154" s="10"/>
      <c r="K154" s="10"/>
      <c r="L154" s="10"/>
      <c r="M154" s="14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x14ac:dyDescent="0.25">
      <c r="A155" s="10"/>
      <c r="B155" s="16"/>
      <c r="C155" s="16"/>
      <c r="D155" s="10"/>
      <c r="E155" s="10"/>
      <c r="F155" s="16"/>
      <c r="G155" s="16"/>
      <c r="H155" s="10"/>
      <c r="I155" s="10"/>
      <c r="J155" s="14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s="155" customFormat="1" ht="21" x14ac:dyDescent="0.35">
      <c r="B156" s="152" t="s">
        <v>367</v>
      </c>
      <c r="D156" s="152">
        <f>(SUM(B158:P158))+SUM(B176:H176)</f>
        <v>84</v>
      </c>
      <c r="E156" s="152" t="s">
        <v>102</v>
      </c>
    </row>
    <row r="157" spans="1:26" ht="15.75" x14ac:dyDescent="0.25">
      <c r="A157" s="10"/>
      <c r="B157" s="2"/>
      <c r="C157" s="2"/>
      <c r="D157" s="10"/>
      <c r="E157" s="10"/>
      <c r="F157" s="2"/>
      <c r="G157" s="2"/>
      <c r="H157" s="10"/>
      <c r="I157" s="10"/>
      <c r="J157" s="10"/>
      <c r="K157" s="10"/>
      <c r="L157" s="68"/>
      <c r="M157"/>
      <c r="N157"/>
      <c r="O157"/>
      <c r="P157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x14ac:dyDescent="0.25">
      <c r="A158" s="10"/>
      <c r="B158" s="129">
        <v>9</v>
      </c>
      <c r="C158" s="130"/>
      <c r="D158" s="129">
        <v>9</v>
      </c>
      <c r="E158" s="129"/>
      <c r="F158" s="129">
        <v>9</v>
      </c>
      <c r="G158" s="65"/>
      <c r="H158" s="28">
        <f>COUNTA(H160:H166)</f>
        <v>7</v>
      </c>
      <c r="I158" s="10"/>
      <c r="J158" s="28">
        <v>8</v>
      </c>
      <c r="K158" s="10"/>
      <c r="L158" s="10"/>
      <c r="M158" s="10"/>
      <c r="N158" s="10"/>
      <c r="O158"/>
      <c r="P158"/>
      <c r="Q158" s="24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x14ac:dyDescent="0.25">
      <c r="A159" s="10"/>
      <c r="B159" s="179" t="s">
        <v>368</v>
      </c>
      <c r="C159" s="65"/>
      <c r="D159" s="179" t="s">
        <v>369</v>
      </c>
      <c r="E159" s="65"/>
      <c r="F159" s="179" t="s">
        <v>370</v>
      </c>
      <c r="G159" s="65"/>
      <c r="H159" s="180" t="s">
        <v>371</v>
      </c>
      <c r="I159" s="10"/>
      <c r="J159" s="169" t="s">
        <v>372</v>
      </c>
      <c r="K159" s="10"/>
      <c r="L159" s="10"/>
      <c r="M159" s="10"/>
      <c r="N159" s="10"/>
      <c r="O159"/>
      <c r="P159"/>
      <c r="Q159" s="24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x14ac:dyDescent="0.25">
      <c r="A160" s="10"/>
      <c r="B160" s="123" t="s">
        <v>44</v>
      </c>
      <c r="C160" s="65"/>
      <c r="D160" s="123" t="s">
        <v>95</v>
      </c>
      <c r="E160" s="65"/>
      <c r="F160" s="103" t="s">
        <v>40</v>
      </c>
      <c r="G160" s="65"/>
      <c r="H160" s="119" t="s">
        <v>13</v>
      </c>
      <c r="I160" s="10"/>
      <c r="J160" s="119" t="s">
        <v>12</v>
      </c>
      <c r="K160" s="10"/>
      <c r="L160" s="10"/>
      <c r="M160" s="10"/>
      <c r="N160" s="10"/>
      <c r="O160"/>
      <c r="P160"/>
      <c r="Q160" s="24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x14ac:dyDescent="0.25">
      <c r="A161" s="10"/>
      <c r="B161" s="109" t="s">
        <v>66</v>
      </c>
      <c r="C161" s="65"/>
      <c r="D161" s="109" t="s">
        <v>373</v>
      </c>
      <c r="E161" s="65"/>
      <c r="F161" s="123" t="s">
        <v>111</v>
      </c>
      <c r="G161" s="65"/>
      <c r="H161" s="120" t="s">
        <v>45</v>
      </c>
      <c r="I161" s="10"/>
      <c r="J161" s="120" t="s">
        <v>56</v>
      </c>
      <c r="K161" s="10"/>
      <c r="L161" s="10"/>
      <c r="M161" s="10"/>
      <c r="N161" s="10"/>
      <c r="O161"/>
      <c r="P161"/>
      <c r="Q161" s="24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x14ac:dyDescent="0.25">
      <c r="A162" s="10"/>
      <c r="B162" s="109" t="s">
        <v>49</v>
      </c>
      <c r="C162" s="65"/>
      <c r="D162" s="109" t="s">
        <v>58</v>
      </c>
      <c r="E162" s="65"/>
      <c r="F162" s="108" t="s">
        <v>28</v>
      </c>
      <c r="G162" s="65"/>
      <c r="H162" s="120" t="s">
        <v>143</v>
      </c>
      <c r="I162" s="10"/>
      <c r="J162" s="120" t="s">
        <v>374</v>
      </c>
      <c r="K162" s="10"/>
      <c r="L162" s="10"/>
      <c r="M162" s="10"/>
      <c r="N162" s="10"/>
      <c r="O162"/>
      <c r="P162"/>
      <c r="Q162" s="24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x14ac:dyDescent="0.25">
      <c r="A163" s="10"/>
      <c r="B163" s="109" t="s">
        <v>140</v>
      </c>
      <c r="C163" s="65"/>
      <c r="D163" s="109" t="s">
        <v>39</v>
      </c>
      <c r="E163" s="65"/>
      <c r="F163" s="108" t="s">
        <v>21</v>
      </c>
      <c r="G163" s="65"/>
      <c r="H163" s="120" t="s">
        <v>106</v>
      </c>
      <c r="I163" s="10"/>
      <c r="J163" s="120" t="s">
        <v>119</v>
      </c>
      <c r="K163" s="10"/>
      <c r="L163" s="10"/>
      <c r="M163" s="10"/>
      <c r="N163" s="10"/>
      <c r="O163"/>
      <c r="P163"/>
      <c r="Q163" s="24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x14ac:dyDescent="0.25">
      <c r="A164" s="10"/>
      <c r="B164" s="109" t="s">
        <v>53</v>
      </c>
      <c r="C164" s="65"/>
      <c r="D164" s="109" t="s">
        <v>262</v>
      </c>
      <c r="E164" s="65"/>
      <c r="F164" s="108" t="s">
        <v>157</v>
      </c>
      <c r="G164" s="65"/>
      <c r="H164" s="120" t="s">
        <v>375</v>
      </c>
      <c r="I164" s="10"/>
      <c r="J164" s="120" t="s">
        <v>124</v>
      </c>
      <c r="K164" s="10"/>
      <c r="L164" s="10"/>
      <c r="M164" s="10"/>
      <c r="N164" s="10"/>
      <c r="O164"/>
      <c r="P164"/>
      <c r="Q164" s="38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x14ac:dyDescent="0.25">
      <c r="A165" s="10"/>
      <c r="B165" s="109" t="s">
        <v>29</v>
      </c>
      <c r="C165" s="65"/>
      <c r="D165" s="109" t="s">
        <v>342</v>
      </c>
      <c r="E165" s="65"/>
      <c r="F165" s="108" t="s">
        <v>216</v>
      </c>
      <c r="G165" s="65"/>
      <c r="H165" s="120" t="s">
        <v>16</v>
      </c>
      <c r="I165" s="10"/>
      <c r="J165" s="120" t="s">
        <v>286</v>
      </c>
      <c r="K165" s="10"/>
      <c r="L165" s="10"/>
      <c r="M165" s="10"/>
      <c r="N165" s="10"/>
      <c r="O165"/>
      <c r="P165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x14ac:dyDescent="0.25">
      <c r="A166" s="10"/>
      <c r="B166" s="109" t="s">
        <v>54</v>
      </c>
      <c r="C166" s="65"/>
      <c r="D166" s="109" t="s">
        <v>376</v>
      </c>
      <c r="E166" s="65"/>
      <c r="F166" s="108" t="s">
        <v>377</v>
      </c>
      <c r="G166" s="65"/>
      <c r="H166" s="120" t="s">
        <v>207</v>
      </c>
      <c r="I166" s="10"/>
      <c r="J166" s="145" t="s">
        <v>50</v>
      </c>
      <c r="K166" s="10"/>
      <c r="L166" s="10"/>
      <c r="M166" s="10"/>
      <c r="N166" s="10"/>
      <c r="O166"/>
      <c r="P166"/>
      <c r="Q166" s="24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x14ac:dyDescent="0.25">
      <c r="A167" s="10"/>
      <c r="B167" s="109" t="s">
        <v>194</v>
      </c>
      <c r="C167" s="65"/>
      <c r="D167" s="109" t="s">
        <v>61</v>
      </c>
      <c r="E167" s="65"/>
      <c r="F167" s="108" t="s">
        <v>62</v>
      </c>
      <c r="G167" s="65"/>
      <c r="H167" s="183" t="s">
        <v>378</v>
      </c>
      <c r="I167" s="10"/>
      <c r="J167" s="145" t="s">
        <v>288</v>
      </c>
      <c r="K167" s="10"/>
      <c r="L167" s="211"/>
      <c r="M167" s="10"/>
      <c r="N167" s="10"/>
      <c r="O167"/>
      <c r="P167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x14ac:dyDescent="0.25">
      <c r="A168" s="10"/>
      <c r="B168" s="109" t="s">
        <v>150</v>
      </c>
      <c r="C168" s="65"/>
      <c r="D168" s="109" t="s">
        <v>379</v>
      </c>
      <c r="E168" s="65"/>
      <c r="F168" s="108" t="s">
        <v>60</v>
      </c>
      <c r="G168" s="65"/>
      <c r="H168" s="184" t="str">
        <f>(H158-1)*3&amp;" kamper"</f>
        <v>18 kamper</v>
      </c>
      <c r="I168" s="10"/>
      <c r="J168" s="226" t="s">
        <v>380</v>
      </c>
      <c r="K168" s="10"/>
      <c r="L168" s="10"/>
      <c r="M168" s="10"/>
      <c r="N168" s="10"/>
      <c r="O168"/>
      <c r="P168"/>
      <c r="Q168" s="24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x14ac:dyDescent="0.25">
      <c r="A169" s="10"/>
      <c r="B169" s="109" t="s">
        <v>381</v>
      </c>
      <c r="C169" s="65"/>
      <c r="D169" s="109" t="s">
        <v>381</v>
      </c>
      <c r="E169" s="65"/>
      <c r="F169" s="29"/>
      <c r="G169" s="65"/>
      <c r="H169" s="10"/>
      <c r="I169" s="10"/>
      <c r="J169" s="185" t="str">
        <f>(J158-1)*2&amp;" kamper"</f>
        <v>14 kamper</v>
      </c>
      <c r="K169" s="10"/>
      <c r="L169" s="60"/>
      <c r="M169" s="10"/>
      <c r="N169" s="60"/>
      <c r="O169"/>
      <c r="P169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x14ac:dyDescent="0.25">
      <c r="A170" s="10"/>
      <c r="B170" s="181" t="s">
        <v>382</v>
      </c>
      <c r="C170" s="65"/>
      <c r="D170" s="181" t="s">
        <v>382</v>
      </c>
      <c r="E170" s="65"/>
      <c r="F170" s="181" t="s">
        <v>382</v>
      </c>
      <c r="G170" s="65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x14ac:dyDescent="0.25">
      <c r="A171" s="10"/>
      <c r="B171" s="182" t="s">
        <v>195</v>
      </c>
      <c r="C171" s="65"/>
      <c r="D171" s="182" t="s">
        <v>195</v>
      </c>
      <c r="E171" s="65"/>
      <c r="F171" s="182" t="s">
        <v>195</v>
      </c>
      <c r="G171" s="65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x14ac:dyDescent="0.25">
      <c r="A172" s="88"/>
      <c r="B172" s="124"/>
      <c r="C172" s="124"/>
      <c r="D172" s="124"/>
      <c r="E172" s="124"/>
      <c r="F172" s="124"/>
      <c r="G172" s="124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x14ac:dyDescent="0.25">
      <c r="A173" s="88"/>
      <c r="B173" s="124"/>
      <c r="C173" s="124"/>
      <c r="D173" s="124"/>
      <c r="E173" s="124"/>
      <c r="F173" s="124"/>
      <c r="G173" s="124"/>
      <c r="H173" s="10"/>
      <c r="I173" s="10"/>
      <c r="J173" s="88"/>
      <c r="K173" s="88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x14ac:dyDescent="0.25">
      <c r="A174" s="88"/>
      <c r="B174" s="124"/>
      <c r="C174" s="124"/>
      <c r="D174" s="124"/>
      <c r="E174" s="124"/>
      <c r="F174" s="124"/>
      <c r="G174" s="124"/>
      <c r="H174" s="124"/>
      <c r="I174" s="10"/>
      <c r="J174" s="88"/>
      <c r="K174" s="88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x14ac:dyDescent="0.25">
      <c r="A175" s="10"/>
      <c r="B175" s="125"/>
      <c r="C175" s="65"/>
      <c r="D175" s="65"/>
      <c r="E175" s="65"/>
      <c r="F175" s="65"/>
      <c r="G175" s="65"/>
      <c r="H175" s="65"/>
      <c r="I175" s="10"/>
      <c r="J175" s="10"/>
      <c r="K175" s="89"/>
      <c r="L175" s="66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x14ac:dyDescent="0.25">
      <c r="A176" s="88"/>
      <c r="B176" s="127">
        <v>10</v>
      </c>
      <c r="C176" s="127"/>
      <c r="D176" s="127">
        <v>11</v>
      </c>
      <c r="E176" s="127"/>
      <c r="F176" s="127">
        <v>11</v>
      </c>
      <c r="G176" s="128"/>
      <c r="H176" s="127">
        <v>10</v>
      </c>
      <c r="I176" s="10"/>
      <c r="J176" s="66"/>
      <c r="K176" s="89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x14ac:dyDescent="0.25">
      <c r="A177" s="88"/>
      <c r="B177" s="186" t="s">
        <v>383</v>
      </c>
      <c r="C177" s="65"/>
      <c r="D177" s="186" t="s">
        <v>384</v>
      </c>
      <c r="E177" s="65"/>
      <c r="F177" s="187" t="s">
        <v>385</v>
      </c>
      <c r="G177" s="124"/>
      <c r="H177" s="187" t="s">
        <v>386</v>
      </c>
      <c r="I177" s="10"/>
      <c r="J177" s="10"/>
      <c r="K177" s="10"/>
      <c r="L177" s="10"/>
      <c r="M177" s="10"/>
      <c r="N177" s="5"/>
      <c r="O177" s="10"/>
      <c r="P177" s="5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x14ac:dyDescent="0.25">
      <c r="A178" s="87"/>
      <c r="B178" s="109" t="s">
        <v>387</v>
      </c>
      <c r="C178" s="65"/>
      <c r="D178" s="109" t="s">
        <v>87</v>
      </c>
      <c r="E178" s="65"/>
      <c r="F178" s="108" t="s">
        <v>277</v>
      </c>
      <c r="G178" s="126"/>
      <c r="H178" s="108" t="s">
        <v>76</v>
      </c>
      <c r="I178" s="10"/>
      <c r="J178" s="10"/>
      <c r="K178" s="10"/>
      <c r="L178" s="10"/>
      <c r="M178" s="10"/>
      <c r="N178" s="42"/>
      <c r="O178" s="10"/>
      <c r="P178" s="42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x14ac:dyDescent="0.25">
      <c r="A179" s="88"/>
      <c r="B179" s="109" t="s">
        <v>389</v>
      </c>
      <c r="C179" s="65"/>
      <c r="D179" s="109" t="s">
        <v>289</v>
      </c>
      <c r="E179" s="65"/>
      <c r="F179" s="109" t="s">
        <v>322</v>
      </c>
      <c r="G179" s="124"/>
      <c r="H179" s="109" t="s">
        <v>390</v>
      </c>
      <c r="I179" s="10"/>
      <c r="J179" s="10"/>
      <c r="K179" s="10"/>
      <c r="L179" s="10"/>
      <c r="M179" s="10"/>
      <c r="N179" s="37"/>
      <c r="O179" s="10"/>
      <c r="P179" s="37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x14ac:dyDescent="0.25">
      <c r="A180" s="88"/>
      <c r="B180" s="109" t="s">
        <v>268</v>
      </c>
      <c r="C180" s="65"/>
      <c r="D180" s="109" t="s">
        <v>65</v>
      </c>
      <c r="E180" s="65"/>
      <c r="F180" s="109" t="s">
        <v>24</v>
      </c>
      <c r="G180" s="124"/>
      <c r="H180" s="109" t="s">
        <v>98</v>
      </c>
      <c r="I180" s="10"/>
      <c r="J180" s="10"/>
      <c r="K180" s="88"/>
      <c r="L180" s="10"/>
      <c r="M180" s="10"/>
      <c r="N180" s="37"/>
      <c r="O180" s="10"/>
      <c r="P180" s="37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x14ac:dyDescent="0.25">
      <c r="A181" s="88"/>
      <c r="B181" s="109" t="s">
        <v>20</v>
      </c>
      <c r="C181" s="65"/>
      <c r="D181" s="109" t="s">
        <v>142</v>
      </c>
      <c r="E181" s="65"/>
      <c r="F181" s="109" t="s">
        <v>391</v>
      </c>
      <c r="G181" s="124"/>
      <c r="H181" s="109" t="s">
        <v>307</v>
      </c>
      <c r="I181" s="10"/>
      <c r="J181" s="10"/>
      <c r="K181" s="88"/>
      <c r="L181" s="10"/>
      <c r="M181" s="10"/>
      <c r="N181" s="37"/>
      <c r="O181" s="10"/>
      <c r="P181" s="37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x14ac:dyDescent="0.25">
      <c r="A182" s="88"/>
      <c r="B182" s="109" t="s">
        <v>23</v>
      </c>
      <c r="C182" s="65"/>
      <c r="D182" s="109" t="s">
        <v>83</v>
      </c>
      <c r="E182" s="65"/>
      <c r="F182" s="109" t="s">
        <v>306</v>
      </c>
      <c r="G182" s="124"/>
      <c r="H182" s="109" t="s">
        <v>290</v>
      </c>
      <c r="I182" s="10"/>
      <c r="J182" s="10"/>
      <c r="K182" s="89"/>
      <c r="L182" s="10"/>
      <c r="M182" s="10"/>
      <c r="N182" s="37"/>
      <c r="O182" s="10"/>
      <c r="P182" s="37"/>
      <c r="Q182" s="24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x14ac:dyDescent="0.25">
      <c r="A183" s="88"/>
      <c r="B183" s="134" t="s">
        <v>35</v>
      </c>
      <c r="C183" s="65"/>
      <c r="D183" s="104" t="s">
        <v>92</v>
      </c>
      <c r="E183" s="65"/>
      <c r="F183" s="109" t="s">
        <v>94</v>
      </c>
      <c r="G183" s="124"/>
      <c r="H183" s="109" t="s">
        <v>38</v>
      </c>
      <c r="I183" s="10"/>
      <c r="J183" s="10"/>
      <c r="K183" s="89"/>
      <c r="L183" s="10"/>
      <c r="M183" s="10"/>
      <c r="N183" s="37"/>
      <c r="O183" s="10"/>
      <c r="P183" s="37"/>
      <c r="Q183" s="24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x14ac:dyDescent="0.25">
      <c r="A184" s="10"/>
      <c r="B184" s="135" t="s">
        <v>392</v>
      </c>
      <c r="C184" s="65"/>
      <c r="D184" s="134" t="s">
        <v>167</v>
      </c>
      <c r="E184" s="65"/>
      <c r="F184" s="137" t="s">
        <v>64</v>
      </c>
      <c r="G184" s="65"/>
      <c r="H184" s="109" t="s">
        <v>393</v>
      </c>
      <c r="I184" s="10"/>
      <c r="J184" s="10"/>
      <c r="K184" s="10"/>
      <c r="L184" s="10"/>
      <c r="M184" s="10"/>
      <c r="N184" s="10"/>
      <c r="O184" s="10"/>
      <c r="P184" s="37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x14ac:dyDescent="0.25">
      <c r="A185" s="88"/>
      <c r="B185" s="109" t="s">
        <v>280</v>
      </c>
      <c r="C185" s="65"/>
      <c r="D185" s="109" t="s">
        <v>283</v>
      </c>
      <c r="E185" s="65"/>
      <c r="F185" s="109" t="s">
        <v>354</v>
      </c>
      <c r="G185" s="124"/>
      <c r="H185" s="109" t="s">
        <v>82</v>
      </c>
      <c r="I185" s="10"/>
      <c r="J185" s="10"/>
      <c r="K185" s="10"/>
      <c r="L185" s="10"/>
      <c r="M185" s="10"/>
      <c r="N185"/>
      <c r="O185" s="10"/>
      <c r="P185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x14ac:dyDescent="0.25">
      <c r="A186" s="10"/>
      <c r="B186" s="109" t="s">
        <v>118</v>
      </c>
      <c r="C186" s="65"/>
      <c r="D186" s="109" t="s">
        <v>19</v>
      </c>
      <c r="E186" s="65"/>
      <c r="F186" s="109" t="s">
        <v>228</v>
      </c>
      <c r="G186" s="65"/>
      <c r="H186" s="109" t="s">
        <v>115</v>
      </c>
      <c r="I186" s="10"/>
      <c r="J186" s="10"/>
      <c r="K186" s="10"/>
      <c r="L186" s="10"/>
      <c r="M186" s="10"/>
      <c r="N186"/>
      <c r="O186" s="10"/>
      <c r="P186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x14ac:dyDescent="0.25">
      <c r="A187" s="10"/>
      <c r="B187" s="109" t="s">
        <v>31</v>
      </c>
      <c r="C187" s="65"/>
      <c r="D187" s="109" t="s">
        <v>162</v>
      </c>
      <c r="E187" s="65"/>
      <c r="F187" s="109" t="s">
        <v>285</v>
      </c>
      <c r="G187" s="65"/>
      <c r="H187" s="109" t="s">
        <v>17</v>
      </c>
      <c r="I187" s="10"/>
      <c r="J187" s="10"/>
      <c r="K187" s="88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x14ac:dyDescent="0.25">
      <c r="A188" s="10"/>
      <c r="B188" s="29"/>
      <c r="C188" s="65"/>
      <c r="D188" s="109" t="s">
        <v>394</v>
      </c>
      <c r="E188" s="65"/>
      <c r="F188" s="109" t="s">
        <v>395</v>
      </c>
      <c r="G188" s="65"/>
      <c r="H188" s="29"/>
      <c r="I188" s="10"/>
      <c r="J188" s="10"/>
      <c r="K188" s="88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x14ac:dyDescent="0.25">
      <c r="A189" s="10"/>
      <c r="B189" s="109" t="s">
        <v>381</v>
      </c>
      <c r="C189" s="65"/>
      <c r="D189" s="29"/>
      <c r="E189" s="65"/>
      <c r="F189" s="109" t="s">
        <v>381</v>
      </c>
      <c r="G189" s="65"/>
      <c r="H189" s="109" t="s">
        <v>381</v>
      </c>
      <c r="I189" s="10"/>
      <c r="J189" s="10"/>
      <c r="K189" s="89"/>
      <c r="L189" s="10"/>
      <c r="M189" s="10"/>
      <c r="N189" s="60"/>
      <c r="O189" s="10"/>
      <c r="P189" s="6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x14ac:dyDescent="0.25">
      <c r="A190" s="10"/>
      <c r="B190" s="208" t="s">
        <v>396</v>
      </c>
      <c r="C190" s="209"/>
      <c r="D190" s="208" t="s">
        <v>397</v>
      </c>
      <c r="E190" s="209"/>
      <c r="F190" s="208" t="s">
        <v>397</v>
      </c>
      <c r="G190" s="209"/>
      <c r="H190" s="208" t="s">
        <v>398</v>
      </c>
      <c r="I190" s="10"/>
      <c r="J190" s="66"/>
      <c r="K190" s="89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x14ac:dyDescent="0.25">
      <c r="A191" s="10"/>
      <c r="B191" s="208" t="s">
        <v>399</v>
      </c>
      <c r="C191" s="209"/>
      <c r="D191" s="208" t="s">
        <v>400</v>
      </c>
      <c r="E191" s="209"/>
      <c r="F191" s="208" t="s">
        <v>400</v>
      </c>
      <c r="G191" s="209"/>
      <c r="H191" s="208" t="s">
        <v>399</v>
      </c>
      <c r="I191" s="10"/>
      <c r="J191" s="10"/>
      <c r="K191" s="10"/>
      <c r="L191" s="10"/>
      <c r="M191" s="10"/>
      <c r="N191" s="10"/>
      <c r="O191" s="10"/>
      <c r="P191" s="10"/>
      <c r="Q191" s="4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x14ac:dyDescent="0.25">
      <c r="A192" s="10"/>
      <c r="B192" s="188" t="s">
        <v>401</v>
      </c>
      <c r="C192" s="10"/>
      <c r="D192" s="188" t="s">
        <v>401</v>
      </c>
      <c r="E192" s="10"/>
      <c r="F192" s="188" t="s">
        <v>402</v>
      </c>
      <c r="G192"/>
      <c r="H192" s="188" t="s">
        <v>402</v>
      </c>
      <c r="I192" s="10"/>
      <c r="J192" s="10"/>
      <c r="K192" s="10"/>
      <c r="L192" s="10"/>
      <c r="M192" s="10"/>
      <c r="N192" s="10"/>
      <c r="O192" s="10"/>
      <c r="P192" s="10"/>
      <c r="Q192" s="93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x14ac:dyDescent="0.25">
      <c r="A193" s="10"/>
      <c r="B193" s="189" t="s">
        <v>403</v>
      </c>
      <c r="C193" s="10"/>
      <c r="D193" s="189" t="s">
        <v>403</v>
      </c>
      <c r="E193" s="10"/>
      <c r="F193" s="189" t="s">
        <v>404</v>
      </c>
      <c r="G193"/>
      <c r="H193" s="189" t="s">
        <v>404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x14ac:dyDescent="0.25">
      <c r="A194" s="10"/>
      <c r="B194" s="190" t="s">
        <v>405</v>
      </c>
      <c r="C194" s="10"/>
      <c r="D194" s="190" t="s">
        <v>405</v>
      </c>
      <c r="E194" s="10"/>
      <c r="F194" s="190" t="s">
        <v>405</v>
      </c>
      <c r="G194" s="10"/>
      <c r="H194" s="190" t="s">
        <v>405</v>
      </c>
      <c r="I194" s="10"/>
      <c r="J194" s="88"/>
      <c r="K194" s="88"/>
      <c r="L194" s="10"/>
      <c r="M194" s="10"/>
      <c r="N194" s="10"/>
      <c r="O194" s="10"/>
      <c r="P194" s="10"/>
      <c r="Q194" s="93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x14ac:dyDescent="0.25">
      <c r="A195" s="88"/>
      <c r="B195" s="88"/>
      <c r="C195" s="88"/>
      <c r="D195" s="88"/>
      <c r="E195" s="88"/>
      <c r="F195" s="88"/>
      <c r="G195" s="88"/>
      <c r="H195" s="88"/>
      <c r="I195" s="10"/>
      <c r="J195" s="88"/>
      <c r="K195" s="88"/>
      <c r="L195" s="10"/>
      <c r="M195" s="10"/>
      <c r="N195" s="10"/>
      <c r="O195" s="10"/>
      <c r="P195" s="10"/>
      <c r="Q195" s="93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s="154" customFormat="1" ht="21" x14ac:dyDescent="0.35">
      <c r="B196" s="152" t="s">
        <v>406</v>
      </c>
      <c r="D196" s="153" t="e">
        <f>(SUM(#REF!+#REF!+L199+N199))+SUM(B214:F214)</f>
        <v>#REF!</v>
      </c>
      <c r="E196" s="152" t="s">
        <v>102</v>
      </c>
      <c r="F196" s="152"/>
    </row>
    <row r="197" spans="1:26" ht="18.75" x14ac:dyDescent="0.3">
      <c r="A197" s="10"/>
      <c r="B197" s="232" t="s">
        <v>407</v>
      </c>
      <c r="C197" s="77"/>
      <c r="D197" s="77"/>
      <c r="E197" s="95"/>
      <c r="F197" s="95"/>
      <c r="H197" s="232" t="s">
        <v>412</v>
      </c>
      <c r="I197" s="93"/>
      <c r="J197" s="10"/>
      <c r="K197" s="77"/>
      <c r="L197" s="78"/>
      <c r="M197" s="95"/>
      <c r="N197" s="95"/>
      <c r="O197" s="95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x14ac:dyDescent="0.25">
      <c r="A198" s="10"/>
      <c r="B198" s="10"/>
      <c r="C198" s="10"/>
      <c r="D198" s="10"/>
      <c r="E198" s="10"/>
      <c r="F198" s="10"/>
      <c r="H198"/>
      <c r="I198" s="24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x14ac:dyDescent="0.25">
      <c r="A199" s="10"/>
      <c r="B199" s="5">
        <f>COUNTA(B201:B209)</f>
        <v>9</v>
      </c>
      <c r="C199" s="10"/>
      <c r="D199" s="5">
        <f>COUNTA(D201:D209)</f>
        <v>8</v>
      </c>
      <c r="E199"/>
      <c r="F199" s="5">
        <f>COUNTA(F201:F209)</f>
        <v>9</v>
      </c>
      <c r="H199" s="5">
        <f>COUNTA(H201:H207)</f>
        <v>7</v>
      </c>
      <c r="I199"/>
      <c r="J199" s="5">
        <f>COUNTA(J201:J207)</f>
        <v>7</v>
      </c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x14ac:dyDescent="0.25">
      <c r="A200" s="10"/>
      <c r="B200" s="162" t="s">
        <v>408</v>
      </c>
      <c r="C200" s="10"/>
      <c r="D200" s="162" t="s">
        <v>409</v>
      </c>
      <c r="E200"/>
      <c r="F200" s="162" t="s">
        <v>410</v>
      </c>
      <c r="H200" s="162" t="s">
        <v>461</v>
      </c>
      <c r="I200"/>
      <c r="J200" s="162" t="s">
        <v>413</v>
      </c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x14ac:dyDescent="0.25">
      <c r="A201" s="10"/>
      <c r="B201" s="1" t="s">
        <v>44</v>
      </c>
      <c r="C201" s="10"/>
      <c r="D201" s="1" t="s">
        <v>40</v>
      </c>
      <c r="E201"/>
      <c r="F201" s="1" t="s">
        <v>95</v>
      </c>
      <c r="H201" s="119" t="s">
        <v>411</v>
      </c>
      <c r="I201"/>
      <c r="J201" s="120" t="s">
        <v>124</v>
      </c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x14ac:dyDescent="0.25">
      <c r="A202" s="10"/>
      <c r="B202" s="1" t="s">
        <v>66</v>
      </c>
      <c r="C202" s="10"/>
      <c r="D202" s="1" t="s">
        <v>24</v>
      </c>
      <c r="E202"/>
      <c r="F202" s="1" t="s">
        <v>140</v>
      </c>
      <c r="H202" s="120" t="s">
        <v>45</v>
      </c>
      <c r="I202"/>
      <c r="J202" s="120" t="s">
        <v>12</v>
      </c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x14ac:dyDescent="0.25">
      <c r="A203" s="10"/>
      <c r="B203" s="1" t="s">
        <v>145</v>
      </c>
      <c r="C203" s="10"/>
      <c r="D203" s="1" t="s">
        <v>111</v>
      </c>
      <c r="E203"/>
      <c r="F203" s="1" t="s">
        <v>11</v>
      </c>
      <c r="H203" s="145" t="s">
        <v>63</v>
      </c>
      <c r="I203"/>
      <c r="J203" s="120" t="s">
        <v>116</v>
      </c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x14ac:dyDescent="0.25">
      <c r="A204" s="10"/>
      <c r="B204" s="1" t="s">
        <v>157</v>
      </c>
      <c r="C204" s="10"/>
      <c r="D204" s="1" t="s">
        <v>28</v>
      </c>
      <c r="E204"/>
      <c r="F204" s="1" t="s">
        <v>192</v>
      </c>
      <c r="H204" s="121" t="s">
        <v>25</v>
      </c>
      <c r="I204"/>
      <c r="J204" s="120" t="s">
        <v>56</v>
      </c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x14ac:dyDescent="0.25">
      <c r="A205" s="10"/>
      <c r="B205" s="1" t="s">
        <v>39</v>
      </c>
      <c r="C205" s="10"/>
      <c r="D205" s="1" t="s">
        <v>94</v>
      </c>
      <c r="E205"/>
      <c r="F205" s="1" t="s">
        <v>35</v>
      </c>
      <c r="H205" s="143" t="s">
        <v>374</v>
      </c>
      <c r="I205"/>
      <c r="J205" s="120" t="s">
        <v>37</v>
      </c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x14ac:dyDescent="0.25">
      <c r="A206" s="10"/>
      <c r="B206" s="1" t="s">
        <v>262</v>
      </c>
      <c r="C206" s="10"/>
      <c r="D206" s="1" t="s">
        <v>75</v>
      </c>
      <c r="E206"/>
      <c r="F206" s="1" t="s">
        <v>53</v>
      </c>
      <c r="H206" s="145" t="s">
        <v>16</v>
      </c>
      <c r="I206"/>
      <c r="J206" s="145" t="s">
        <v>52</v>
      </c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x14ac:dyDescent="0.25">
      <c r="A207" s="10"/>
      <c r="B207" s="1" t="s">
        <v>60</v>
      </c>
      <c r="C207" s="10"/>
      <c r="D207" s="1" t="s">
        <v>115</v>
      </c>
      <c r="E207"/>
      <c r="F207" s="1" t="s">
        <v>62</v>
      </c>
      <c r="H207" s="144" t="s">
        <v>48</v>
      </c>
      <c r="I207"/>
      <c r="J207" s="146" t="s">
        <v>50</v>
      </c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x14ac:dyDescent="0.25">
      <c r="A208" s="10"/>
      <c r="B208" s="1" t="s">
        <v>31</v>
      </c>
      <c r="C208" s="10"/>
      <c r="D208" s="1" t="s">
        <v>27</v>
      </c>
      <c r="E208"/>
      <c r="F208" s="1" t="s">
        <v>54</v>
      </c>
      <c r="H208" s="191" t="str">
        <f>H199&amp;" lag - Dobbel Serie"</f>
        <v>7 lag - Dobbel Serie</v>
      </c>
      <c r="I208"/>
      <c r="J208" s="191" t="str">
        <f>J199&amp;" lag - Dobbel Serie"</f>
        <v>7 lag - Dobbel Serie</v>
      </c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" customHeight="1" x14ac:dyDescent="0.25">
      <c r="A209" s="10"/>
      <c r="B209" s="1" t="s">
        <v>150</v>
      </c>
      <c r="C209" s="10"/>
      <c r="D209" s="18"/>
      <c r="E209"/>
      <c r="F209" s="1" t="s">
        <v>82</v>
      </c>
      <c r="H209" s="168" t="str">
        <f>(H199-1)*2&amp;" Kamper"</f>
        <v>12 Kamper</v>
      </c>
      <c r="I209"/>
      <c r="J209" s="168" t="str">
        <f>(J199-1)*2&amp;" Kamper"</f>
        <v>12 Kamper</v>
      </c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x14ac:dyDescent="0.25">
      <c r="A210" s="10"/>
      <c r="B210" s="191" t="str">
        <f>B199&amp;" lag - Dobbel Serie"</f>
        <v>9 lag - Dobbel Serie</v>
      </c>
      <c r="C210" s="10"/>
      <c r="D210" s="191" t="str">
        <f>D199&amp;" lag - Dobbel Serie"</f>
        <v>8 lag - Dobbel Serie</v>
      </c>
      <c r="E210"/>
      <c r="F210" s="191" t="str">
        <f>F199&amp;" lag - Dobbel Serie"</f>
        <v>9 lag - Dobbel Serie</v>
      </c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x14ac:dyDescent="0.25">
      <c r="A211" s="10"/>
      <c r="B211" s="167" t="str">
        <f>(B199-1)*2&amp;" Kamper"</f>
        <v>16 Kamper</v>
      </c>
      <c r="C211" s="10"/>
      <c r="D211" s="167" t="str">
        <f>(D199-1)*2&amp;" Kamper"</f>
        <v>14 Kamper</v>
      </c>
      <c r="E211"/>
      <c r="F211" s="167" t="str">
        <f>(F199-1)*2&amp;" Kamper"</f>
        <v>16 Kamper</v>
      </c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x14ac:dyDescent="0.25">
      <c r="A214" s="10"/>
      <c r="B214" s="28">
        <f>COUNTA(B216:B229)</f>
        <v>11</v>
      </c>
      <c r="C214" s="10"/>
      <c r="D214" s="28">
        <f>COUNTA(D216:D229)</f>
        <v>10</v>
      </c>
      <c r="E214" s="10"/>
      <c r="F214" s="28">
        <f>COUNTA(F216:F229)</f>
        <v>10</v>
      </c>
      <c r="G214" s="10"/>
      <c r="H214" s="5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x14ac:dyDescent="0.25">
      <c r="A215" s="10"/>
      <c r="B215" s="170" t="s">
        <v>414</v>
      </c>
      <c r="C215" s="10"/>
      <c r="D215" s="170" t="s">
        <v>415</v>
      </c>
      <c r="E215" s="10"/>
      <c r="F215" s="170" t="s">
        <v>416</v>
      </c>
      <c r="G215" s="10"/>
      <c r="H215" s="56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x14ac:dyDescent="0.25">
      <c r="A216" s="10"/>
      <c r="B216" s="1" t="s">
        <v>87</v>
      </c>
      <c r="C216" s="10"/>
      <c r="D216" s="1" t="s">
        <v>76</v>
      </c>
      <c r="E216" s="10"/>
      <c r="F216" s="1" t="s">
        <v>277</v>
      </c>
      <c r="G216" s="10"/>
      <c r="H216" s="1"/>
      <c r="I216" s="10"/>
      <c r="J216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x14ac:dyDescent="0.25">
      <c r="A217" s="10"/>
      <c r="B217" s="1" t="s">
        <v>78</v>
      </c>
      <c r="C217" s="10"/>
      <c r="D217" s="1" t="s">
        <v>80</v>
      </c>
      <c r="E217" s="10"/>
      <c r="F217" s="1" t="s">
        <v>65</v>
      </c>
      <c r="G217" s="10"/>
      <c r="H217" s="1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x14ac:dyDescent="0.25">
      <c r="A218" s="10"/>
      <c r="B218" s="1" t="s">
        <v>81</v>
      </c>
      <c r="C218" s="10"/>
      <c r="D218" s="1" t="s">
        <v>64</v>
      </c>
      <c r="E218" s="10"/>
      <c r="F218" s="1" t="s">
        <v>83</v>
      </c>
      <c r="G218" s="10"/>
      <c r="H218" s="26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x14ac:dyDescent="0.25">
      <c r="A219" s="10"/>
      <c r="B219" s="1" t="s">
        <v>20</v>
      </c>
      <c r="C219" s="10"/>
      <c r="D219" s="1" t="s">
        <v>162</v>
      </c>
      <c r="E219" s="10"/>
      <c r="F219" s="1" t="s">
        <v>418</v>
      </c>
      <c r="G219" s="10"/>
      <c r="H219" s="26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x14ac:dyDescent="0.25">
      <c r="A220" s="10"/>
      <c r="B220" s="1" t="s">
        <v>23</v>
      </c>
      <c r="C220" s="10"/>
      <c r="D220" s="1" t="s">
        <v>388</v>
      </c>
      <c r="E220" s="10"/>
      <c r="F220" s="1" t="s">
        <v>58</v>
      </c>
      <c r="G220" s="10"/>
      <c r="H220" s="26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x14ac:dyDescent="0.25">
      <c r="A221" s="10"/>
      <c r="B221" s="1" t="s">
        <v>273</v>
      </c>
      <c r="C221" s="10"/>
      <c r="D221" s="1" t="s">
        <v>280</v>
      </c>
      <c r="E221" s="10"/>
      <c r="F221" s="1" t="s">
        <v>189</v>
      </c>
      <c r="G221" s="10"/>
      <c r="H221" s="26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x14ac:dyDescent="0.25">
      <c r="A222" s="10"/>
      <c r="B222" s="1" t="s">
        <v>29</v>
      </c>
      <c r="C222" s="10"/>
      <c r="D222" s="1" t="s">
        <v>118</v>
      </c>
      <c r="E222" s="10"/>
      <c r="F222" s="1" t="s">
        <v>419</v>
      </c>
      <c r="G222" s="10"/>
      <c r="H222" s="26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x14ac:dyDescent="0.25">
      <c r="A223" s="10"/>
      <c r="B223" s="1" t="s">
        <v>395</v>
      </c>
      <c r="C223" s="10"/>
      <c r="D223" s="1" t="s">
        <v>342</v>
      </c>
      <c r="E223" s="10"/>
      <c r="F223" s="1" t="s">
        <v>92</v>
      </c>
      <c r="G223" s="10"/>
      <c r="H223" s="26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x14ac:dyDescent="0.25">
      <c r="A224" s="10"/>
      <c r="B224" s="1" t="s">
        <v>74</v>
      </c>
      <c r="C224" s="10"/>
      <c r="D224" s="1" t="s">
        <v>17</v>
      </c>
      <c r="E224" s="10"/>
      <c r="F224" s="1" t="s">
        <v>256</v>
      </c>
      <c r="G224" s="10"/>
      <c r="H224" s="98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x14ac:dyDescent="0.25">
      <c r="A225" s="10"/>
      <c r="B225" s="1" t="s">
        <v>171</v>
      </c>
      <c r="C225" s="10"/>
      <c r="D225" s="138" t="s">
        <v>420</v>
      </c>
      <c r="E225" s="10"/>
      <c r="F225" s="138" t="s">
        <v>421</v>
      </c>
      <c r="G225" s="10"/>
      <c r="H225" s="26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x14ac:dyDescent="0.25">
      <c r="A226" s="10"/>
      <c r="B226" s="1" t="s">
        <v>167</v>
      </c>
      <c r="C226" s="10"/>
      <c r="D226" s="29"/>
      <c r="E226" s="10"/>
      <c r="F226" s="29"/>
      <c r="G226" s="10"/>
      <c r="H226" s="26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x14ac:dyDescent="0.25">
      <c r="A227" s="10"/>
      <c r="B227" s="29"/>
      <c r="C227" s="131"/>
      <c r="D227" s="18"/>
      <c r="E227" s="131"/>
      <c r="F227" s="132"/>
      <c r="G227" s="10"/>
      <c r="H227" s="18"/>
      <c r="I227" s="10"/>
      <c r="J227" s="10"/>
      <c r="K227" s="10"/>
      <c r="L227"/>
      <c r="M227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x14ac:dyDescent="0.25">
      <c r="A228" s="10"/>
      <c r="B228" s="57"/>
      <c r="C228" s="10"/>
      <c r="D228" s="57"/>
      <c r="E228" s="10"/>
      <c r="F228" s="57"/>
      <c r="G228" s="10"/>
      <c r="H228" s="13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x14ac:dyDescent="0.25">
      <c r="A229" s="10"/>
      <c r="B229" s="57"/>
      <c r="C229" s="10"/>
      <c r="D229" s="57"/>
      <c r="E229" s="10"/>
      <c r="F229" s="57"/>
      <c r="G229" s="10"/>
      <c r="H229" s="13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x14ac:dyDescent="0.25">
      <c r="A230" s="10"/>
      <c r="B230" s="170" t="str">
        <f>B214&amp;" lag - Dobbel Serie"</f>
        <v>11 lag - Dobbel Serie</v>
      </c>
      <c r="C230" s="10"/>
      <c r="D230" s="170" t="str">
        <f>D214&amp;" lag - Dobbel Serie"</f>
        <v>10 lag - Dobbel Serie</v>
      </c>
      <c r="E230" s="10"/>
      <c r="F230" s="170" t="str">
        <f>F214&amp;" lag - Dobbel Serie"</f>
        <v>10 lag - Dobbel Serie</v>
      </c>
      <c r="G230" s="10"/>
      <c r="H230" s="58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x14ac:dyDescent="0.25">
      <c r="A231" s="10"/>
      <c r="B231" s="177" t="str">
        <f>(B214-1)*2&amp;" Kamper"</f>
        <v>20 Kamper</v>
      </c>
      <c r="C231" s="10"/>
      <c r="D231" s="170" t="str">
        <f>(D214-1)*2&amp;" Kamper"</f>
        <v>18 Kamper</v>
      </c>
      <c r="E231" s="10"/>
      <c r="F231" s="170" t="str">
        <f>(F214-1)*2&amp;" Kamper"</f>
        <v>18 Kamper</v>
      </c>
      <c r="G231" s="10"/>
      <c r="H231" s="58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s="152" customFormat="1" ht="21" x14ac:dyDescent="0.35">
      <c r="B235" s="152" t="s">
        <v>422</v>
      </c>
      <c r="D235" s="156">
        <f>(SUM(B237:K237))+SUM(B255:F255)</f>
        <v>57</v>
      </c>
      <c r="E235" s="152" t="s">
        <v>102</v>
      </c>
    </row>
    <row r="236" spans="1:26" ht="18.75" x14ac:dyDescent="0.3">
      <c r="A236" s="10"/>
      <c r="B236" s="77"/>
      <c r="C236" s="77"/>
      <c r="D236" s="77"/>
      <c r="E236" s="77"/>
      <c r="F236" s="77"/>
      <c r="G236" s="77"/>
      <c r="H236" s="10"/>
      <c r="I236" s="77"/>
      <c r="J236" s="10"/>
      <c r="K236" s="77"/>
      <c r="L236" s="78"/>
      <c r="M236" s="77"/>
      <c r="N236" s="77"/>
      <c r="O236" s="77"/>
      <c r="P236" s="77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x14ac:dyDescent="0.25">
      <c r="A237" s="10"/>
      <c r="B237" s="28">
        <f>COUNTA(B239:B250)</f>
        <v>12</v>
      </c>
      <c r="C237" s="10"/>
      <c r="D237" s="28">
        <f>COUNTA(D239:D250)</f>
        <v>11</v>
      </c>
      <c r="E237" s="10"/>
      <c r="F237" s="28">
        <v>10</v>
      </c>
      <c r="G237" s="10"/>
      <c r="H237" s="10"/>
      <c r="I237" s="10"/>
      <c r="J237" s="10"/>
      <c r="K237" s="10"/>
      <c r="L237" s="10"/>
      <c r="M237" s="10"/>
      <c r="N237" s="5"/>
      <c r="O237" s="10"/>
      <c r="P237" s="28"/>
      <c r="Q237" s="24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x14ac:dyDescent="0.25">
      <c r="A238" s="10"/>
      <c r="B238" s="162" t="s">
        <v>423</v>
      </c>
      <c r="C238" s="10"/>
      <c r="D238" s="162" t="s">
        <v>424</v>
      </c>
      <c r="E238" s="10"/>
      <c r="F238" s="162" t="s">
        <v>425</v>
      </c>
      <c r="G238" s="10"/>
      <c r="H238" s="10"/>
      <c r="I238" s="10"/>
      <c r="J238" s="10"/>
      <c r="K238" s="10"/>
      <c r="L238" s="10"/>
      <c r="M238" s="10"/>
      <c r="N238" s="42"/>
      <c r="O238" s="10"/>
      <c r="P238" s="42"/>
      <c r="Q238" s="24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x14ac:dyDescent="0.25">
      <c r="A239" s="10"/>
      <c r="B239" s="114" t="s">
        <v>75</v>
      </c>
      <c r="C239" s="10"/>
      <c r="D239" s="114" t="s">
        <v>11</v>
      </c>
      <c r="E239" s="10"/>
      <c r="F239" s="119" t="s">
        <v>13</v>
      </c>
      <c r="G239" s="10"/>
      <c r="H239" s="10"/>
      <c r="I239" s="10"/>
      <c r="J239" s="10"/>
      <c r="K239" s="10"/>
      <c r="L239" s="10"/>
      <c r="M239" s="10"/>
      <c r="N239" s="37"/>
      <c r="O239" s="10"/>
      <c r="P239" s="37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8.75" x14ac:dyDescent="0.3">
      <c r="A240" s="10"/>
      <c r="B240" s="114" t="s">
        <v>426</v>
      </c>
      <c r="C240" s="10"/>
      <c r="D240" s="114" t="s">
        <v>150</v>
      </c>
      <c r="E240" s="10"/>
      <c r="F240" s="120" t="s">
        <v>45</v>
      </c>
      <c r="G240" s="10"/>
      <c r="H240" s="10"/>
      <c r="I240" s="10"/>
      <c r="J240" s="77"/>
      <c r="K240" s="10"/>
      <c r="L240" s="10"/>
      <c r="M240" s="10"/>
      <c r="N240" s="37"/>
      <c r="O240" s="10"/>
      <c r="P240" s="37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x14ac:dyDescent="0.25">
      <c r="A241" s="10"/>
      <c r="B241" s="114" t="s">
        <v>157</v>
      </c>
      <c r="C241" s="10"/>
      <c r="D241" s="114" t="s">
        <v>44</v>
      </c>
      <c r="E241" s="10"/>
      <c r="F241" s="120" t="s">
        <v>143</v>
      </c>
      <c r="G241" s="10"/>
      <c r="H241" s="10"/>
      <c r="I241" s="10"/>
      <c r="J241" s="10"/>
      <c r="K241" s="10"/>
      <c r="L241" s="10"/>
      <c r="M241" s="10"/>
      <c r="N241" s="10"/>
      <c r="O241" s="10"/>
      <c r="P241" s="37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x14ac:dyDescent="0.25">
      <c r="A242" s="10"/>
      <c r="B242" s="114" t="s">
        <v>262</v>
      </c>
      <c r="C242" s="10"/>
      <c r="D242" s="114" t="s">
        <v>49</v>
      </c>
      <c r="E242" s="10"/>
      <c r="F242" s="120" t="s">
        <v>12</v>
      </c>
      <c r="G242" s="10"/>
      <c r="H242" s="10"/>
      <c r="I242" s="10"/>
      <c r="J242" s="10"/>
      <c r="K242" s="10"/>
      <c r="L242" s="10"/>
      <c r="M242" s="10"/>
      <c r="N242" s="37"/>
      <c r="O242" s="10"/>
      <c r="P242" s="37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x14ac:dyDescent="0.25">
      <c r="A243" s="10"/>
      <c r="B243" s="114" t="s">
        <v>140</v>
      </c>
      <c r="C243" s="10"/>
      <c r="D243" s="114" t="s">
        <v>62</v>
      </c>
      <c r="E243" s="10"/>
      <c r="F243" s="120" t="s">
        <v>56</v>
      </c>
      <c r="G243" s="10"/>
      <c r="H243" s="10"/>
      <c r="I243" s="10"/>
      <c r="J243" s="10"/>
      <c r="K243" s="10"/>
      <c r="L243" s="10"/>
      <c r="M243" s="10"/>
      <c r="N243" s="37"/>
      <c r="O243" s="10"/>
      <c r="P243" s="37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x14ac:dyDescent="0.25">
      <c r="A244" s="10"/>
      <c r="B244" s="114" t="s">
        <v>189</v>
      </c>
      <c r="C244" s="10"/>
      <c r="D244" s="114" t="s">
        <v>65</v>
      </c>
      <c r="E244" s="10"/>
      <c r="F244" s="120" t="s">
        <v>16</v>
      </c>
      <c r="G244" s="10"/>
      <c r="H244" s="10"/>
      <c r="I244" s="10"/>
      <c r="J244" s="10"/>
      <c r="K244" s="10"/>
      <c r="L244" s="10"/>
      <c r="M244" s="10"/>
      <c r="N244" s="37"/>
      <c r="O244" s="10"/>
      <c r="P244" s="37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x14ac:dyDescent="0.25">
      <c r="A245" s="10"/>
      <c r="B245" s="114" t="s">
        <v>70</v>
      </c>
      <c r="C245" s="10"/>
      <c r="D245" s="114" t="s">
        <v>111</v>
      </c>
      <c r="E245" s="10"/>
      <c r="F245" s="120" t="s">
        <v>48</v>
      </c>
      <c r="G245" s="10"/>
      <c r="H245" s="10"/>
      <c r="I245" s="10"/>
      <c r="J245" s="10"/>
      <c r="K245" s="10"/>
      <c r="L245" s="10"/>
      <c r="M245" s="10"/>
      <c r="N245" s="37"/>
      <c r="O245" s="10"/>
      <c r="P245" s="37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x14ac:dyDescent="0.25">
      <c r="A246" s="10"/>
      <c r="B246" s="114" t="s">
        <v>95</v>
      </c>
      <c r="C246" s="10"/>
      <c r="D246" s="114" t="s">
        <v>28</v>
      </c>
      <c r="E246" s="10"/>
      <c r="F246" s="120" t="s">
        <v>427</v>
      </c>
      <c r="G246" s="10"/>
      <c r="H246" s="10"/>
      <c r="I246" s="10"/>
      <c r="J246" s="10"/>
      <c r="K246" s="10"/>
      <c r="L246" s="10"/>
      <c r="M246" s="10"/>
      <c r="N246" s="37"/>
      <c r="O246" s="10"/>
      <c r="P246" s="37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x14ac:dyDescent="0.25">
      <c r="A247" s="10"/>
      <c r="B247" s="114" t="s">
        <v>289</v>
      </c>
      <c r="C247" s="10"/>
      <c r="D247" s="114" t="s">
        <v>35</v>
      </c>
      <c r="E247" s="10"/>
      <c r="F247" s="120" t="s">
        <v>63</v>
      </c>
      <c r="G247" s="10"/>
      <c r="H247" s="10"/>
      <c r="I247" s="10"/>
      <c r="J247" s="10"/>
      <c r="K247" s="10"/>
      <c r="L247" s="10"/>
      <c r="M247" s="10"/>
      <c r="N247" s="72"/>
      <c r="O247" s="10"/>
      <c r="P247" s="37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x14ac:dyDescent="0.25">
      <c r="A248" s="10"/>
      <c r="B248" s="114" t="s">
        <v>24</v>
      </c>
      <c r="C248" s="10"/>
      <c r="D248" s="114" t="s">
        <v>273</v>
      </c>
      <c r="E248" s="10"/>
      <c r="F248" s="120" t="s">
        <v>110</v>
      </c>
      <c r="G248" s="10"/>
      <c r="H248" s="10"/>
      <c r="I248" s="10"/>
      <c r="J248" s="10"/>
      <c r="K248" s="10"/>
      <c r="L248" s="10"/>
      <c r="M248" s="10"/>
      <c r="N248" s="72"/>
      <c r="O248" s="10"/>
      <c r="P248" s="37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x14ac:dyDescent="0.25">
      <c r="A249" s="10"/>
      <c r="B249" s="114" t="s">
        <v>60</v>
      </c>
      <c r="C249" s="10"/>
      <c r="D249" s="114" t="s">
        <v>66</v>
      </c>
      <c r="E249" s="10"/>
      <c r="F249" s="166" t="str">
        <f>F237&amp;" lag - Dobbel Serie"</f>
        <v>10 lag - Dobbel Serie</v>
      </c>
      <c r="G249" s="10"/>
      <c r="H249" s="10"/>
      <c r="I249" s="10"/>
      <c r="J249" s="10"/>
      <c r="K249" s="10"/>
      <c r="L249" s="10"/>
      <c r="M249" s="10"/>
      <c r="N249"/>
      <c r="O249" s="10"/>
      <c r="P249" s="37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x14ac:dyDescent="0.25">
      <c r="A250" s="10"/>
      <c r="B250" s="114" t="s">
        <v>145</v>
      </c>
      <c r="C250" s="10"/>
      <c r="D250" s="86"/>
      <c r="E250" s="10"/>
      <c r="F250" s="168" t="str">
        <f>(F237-1)*2&amp;" Kamper"</f>
        <v>18 Kamper</v>
      </c>
      <c r="G250" s="10"/>
      <c r="H250" s="10"/>
      <c r="I250" s="10"/>
      <c r="J250" s="10"/>
      <c r="K250" s="10"/>
      <c r="L250" s="10"/>
      <c r="M250" s="10"/>
      <c r="N250"/>
      <c r="O250" s="10"/>
      <c r="P250" s="37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x14ac:dyDescent="0.25">
      <c r="A251" s="10"/>
      <c r="B251" s="166" t="str">
        <f>B237&amp;" lag - Dobbel Serie"</f>
        <v>12 lag - Dobbel Serie</v>
      </c>
      <c r="C251" s="10"/>
      <c r="D251" s="166" t="str">
        <f>D237&amp;" lag - Dobbel Serie"</f>
        <v>11 lag - Dobbel Serie</v>
      </c>
      <c r="E251" s="10"/>
      <c r="F251" s="10"/>
      <c r="G251" s="10"/>
      <c r="H251" s="10"/>
      <c r="I251" s="10"/>
      <c r="J251" s="10"/>
      <c r="K251" s="10"/>
      <c r="L251" s="67"/>
      <c r="M251" s="10"/>
      <c r="N251" s="61"/>
      <c r="O251" s="10"/>
      <c r="P251" s="37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x14ac:dyDescent="0.25">
      <c r="A252" s="10"/>
      <c r="B252" s="167" t="str">
        <f>(B237-1)*2&amp;" Kamper"</f>
        <v>22 Kamper</v>
      </c>
      <c r="C252" s="10"/>
      <c r="D252" s="167" t="str">
        <f>(D237-1)*2&amp;" Kamper"</f>
        <v>20 Kamper</v>
      </c>
      <c r="E252" s="10"/>
      <c r="F252" s="10"/>
      <c r="G252" s="10"/>
      <c r="H252" s="10"/>
      <c r="I252" s="10"/>
      <c r="J252" s="10"/>
      <c r="K252" s="10"/>
      <c r="L252" s="5"/>
      <c r="M252" s="10"/>
      <c r="N252" s="5"/>
      <c r="O252" s="10"/>
      <c r="P252" s="37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x14ac:dyDescent="0.25">
      <c r="A253" s="10"/>
      <c r="B253"/>
      <c r="C253"/>
      <c r="D253"/>
      <c r="E253"/>
      <c r="F253"/>
      <c r="G253" s="10"/>
      <c r="H253" s="10"/>
      <c r="I253" s="10"/>
      <c r="J253" s="10"/>
      <c r="K253" s="10"/>
      <c r="L253" s="42"/>
      <c r="M253" s="10"/>
      <c r="N253" s="42"/>
      <c r="O253" s="10"/>
      <c r="P253" s="37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8.75" x14ac:dyDescent="0.3">
      <c r="A254" s="10"/>
      <c r="B254" s="232" t="s">
        <v>221</v>
      </c>
      <c r="C254"/>
      <c r="D254"/>
      <c r="E254"/>
      <c r="F254"/>
      <c r="G254" s="10"/>
      <c r="H254" s="10"/>
      <c r="I254" s="10"/>
      <c r="J254" s="10"/>
      <c r="K254" s="10"/>
      <c r="L254" s="10"/>
      <c r="M254" s="10"/>
      <c r="N254" s="37"/>
      <c r="O254" s="10"/>
      <c r="P254" s="72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x14ac:dyDescent="0.25">
      <c r="A255" s="10"/>
      <c r="B255" s="5">
        <f>COUNTA(B257:B270)</f>
        <v>11</v>
      </c>
      <c r="C255"/>
      <c r="D255" s="5">
        <f>COUNTA(D257:D270)</f>
        <v>12</v>
      </c>
      <c r="E255"/>
      <c r="F255" s="5">
        <f>COUNTA(F257:F270)</f>
        <v>1</v>
      </c>
      <c r="G255" s="10"/>
      <c r="H255" s="10"/>
      <c r="I255" s="10"/>
      <c r="J255" s="10"/>
      <c r="K255" s="10"/>
      <c r="L255" s="10"/>
      <c r="M255" s="10"/>
      <c r="N255" s="37"/>
      <c r="O255" s="10"/>
      <c r="P255" s="72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x14ac:dyDescent="0.25">
      <c r="A256" s="10"/>
      <c r="B256" s="170" t="s">
        <v>428</v>
      </c>
      <c r="C256"/>
      <c r="D256" s="170" t="s">
        <v>429</v>
      </c>
      <c r="E256"/>
      <c r="F256" s="19" t="s">
        <v>430</v>
      </c>
      <c r="G256" s="10"/>
      <c r="H256" s="10"/>
      <c r="I256" s="10"/>
      <c r="J256" s="10"/>
      <c r="K256" s="10"/>
      <c r="L256" s="37"/>
      <c r="M256" s="10"/>
      <c r="N256" s="37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x14ac:dyDescent="0.25">
      <c r="A257" s="10"/>
      <c r="B257" s="114" t="s">
        <v>58</v>
      </c>
      <c r="C257" s="114"/>
      <c r="D257" s="114" t="s">
        <v>217</v>
      </c>
      <c r="E257"/>
      <c r="F257" s="237" t="s">
        <v>462</v>
      </c>
      <c r="G257" s="10"/>
      <c r="H257" s="10"/>
      <c r="I257" s="10"/>
      <c r="J257" s="10"/>
      <c r="K257" s="10"/>
      <c r="L257" s="37"/>
      <c r="M257" s="10"/>
      <c r="N257" s="37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x14ac:dyDescent="0.25">
      <c r="A258" s="10"/>
      <c r="B258" s="85" t="s">
        <v>40</v>
      </c>
      <c r="C258" s="85"/>
      <c r="D258" s="85" t="s">
        <v>268</v>
      </c>
      <c r="E258"/>
      <c r="F258" s="30"/>
      <c r="G258" s="10"/>
      <c r="H258" s="10"/>
      <c r="I258" s="10"/>
      <c r="J258" s="10"/>
      <c r="K258" s="10"/>
      <c r="L258" s="37"/>
      <c r="M258" s="10"/>
      <c r="N258" s="37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x14ac:dyDescent="0.25">
      <c r="A259" s="10"/>
      <c r="B259" s="85" t="s">
        <v>78</v>
      </c>
      <c r="C259" s="85"/>
      <c r="D259" s="114" t="s">
        <v>81</v>
      </c>
      <c r="E259"/>
      <c r="F259" s="30"/>
      <c r="G259" s="10"/>
      <c r="H259" s="10"/>
      <c r="I259" s="10"/>
      <c r="J259" s="229"/>
      <c r="K259" s="10"/>
      <c r="L259" s="37"/>
      <c r="M259" s="10"/>
      <c r="N259" s="37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x14ac:dyDescent="0.25">
      <c r="A260" s="10"/>
      <c r="B260" s="85" t="s">
        <v>23</v>
      </c>
      <c r="C260" s="114"/>
      <c r="D260" s="85" t="s">
        <v>258</v>
      </c>
      <c r="E260"/>
      <c r="F260" s="30"/>
      <c r="G260" s="10"/>
      <c r="H260" s="10"/>
      <c r="I260" s="10"/>
      <c r="J260" s="10"/>
      <c r="K260" s="10"/>
      <c r="L260" s="37"/>
      <c r="M260" s="10"/>
      <c r="N260" s="37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x14ac:dyDescent="0.25">
      <c r="A261" s="10"/>
      <c r="B261" s="85" t="s">
        <v>431</v>
      </c>
      <c r="C261" s="85"/>
      <c r="D261" s="114" t="s">
        <v>46</v>
      </c>
      <c r="E261"/>
      <c r="F261" s="50"/>
      <c r="G261" s="10"/>
      <c r="H261" s="10"/>
      <c r="I261" s="10"/>
      <c r="J261" s="10"/>
      <c r="K261" s="10"/>
      <c r="L261" s="72"/>
      <c r="M261" s="10"/>
      <c r="N261" s="72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x14ac:dyDescent="0.25">
      <c r="A262" s="10"/>
      <c r="B262" s="114" t="s">
        <v>276</v>
      </c>
      <c r="C262" s="85"/>
      <c r="D262" s="85" t="s">
        <v>94</v>
      </c>
      <c r="E262"/>
      <c r="F262" s="30"/>
      <c r="G262" s="10"/>
      <c r="H262" s="10"/>
      <c r="I262" s="10"/>
      <c r="J262" s="10"/>
      <c r="K262" s="10"/>
      <c r="L262" s="72"/>
      <c r="M262" s="10"/>
      <c r="N262" s="72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x14ac:dyDescent="0.25">
      <c r="A263" s="10"/>
      <c r="B263" s="114" t="s">
        <v>90</v>
      </c>
      <c r="C263" s="114"/>
      <c r="D263" s="85" t="s">
        <v>432</v>
      </c>
      <c r="E263"/>
      <c r="F263" s="3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x14ac:dyDescent="0.25">
      <c r="A264" s="10"/>
      <c r="B264" s="114" t="s">
        <v>82</v>
      </c>
      <c r="C264" s="85"/>
      <c r="D264" s="85" t="s">
        <v>38</v>
      </c>
      <c r="E264"/>
      <c r="F264" s="1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7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x14ac:dyDescent="0.25">
      <c r="A265" s="10"/>
      <c r="B265" s="85" t="s">
        <v>162</v>
      </c>
      <c r="C265" s="85"/>
      <c r="D265" s="85" t="s">
        <v>228</v>
      </c>
      <c r="E265"/>
      <c r="F265" s="1"/>
      <c r="G265" s="10"/>
      <c r="H265" s="231"/>
      <c r="I265" s="10"/>
      <c r="J265" s="10"/>
      <c r="K265" s="10"/>
      <c r="L265" s="10"/>
      <c r="M265" s="10"/>
      <c r="N265" s="10"/>
      <c r="O265" s="10"/>
      <c r="P265" s="10"/>
      <c r="Q265" s="53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x14ac:dyDescent="0.25">
      <c r="A266" s="10"/>
      <c r="B266" s="85" t="s">
        <v>61</v>
      </c>
      <c r="C266" s="114"/>
      <c r="D266" s="85" t="s">
        <v>433</v>
      </c>
      <c r="E266"/>
      <c r="F266" s="1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7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x14ac:dyDescent="0.25">
      <c r="A267" s="10"/>
      <c r="B267" s="85" t="s">
        <v>31</v>
      </c>
      <c r="C267" s="85"/>
      <c r="D267" s="85" t="s">
        <v>92</v>
      </c>
      <c r="E267"/>
      <c r="F267" s="1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7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x14ac:dyDescent="0.25">
      <c r="A268" s="10"/>
      <c r="B268" s="29"/>
      <c r="C268" s="85"/>
      <c r="D268" s="114" t="s">
        <v>39</v>
      </c>
      <c r="E268"/>
      <c r="F268" s="1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7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x14ac:dyDescent="0.25">
      <c r="A269" s="10"/>
      <c r="B269" s="30"/>
      <c r="C269"/>
      <c r="D269" s="10"/>
      <c r="E269"/>
      <c r="F269" s="1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7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x14ac:dyDescent="0.25">
      <c r="A270" s="70"/>
      <c r="B270" s="1"/>
      <c r="C270"/>
      <c r="D270" s="18"/>
      <c r="E270"/>
      <c r="F270" s="1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7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x14ac:dyDescent="0.25">
      <c r="A271" s="10"/>
      <c r="B271" s="176" t="str">
        <f>B255&amp;" lag - Dobbel Serie"</f>
        <v>11 lag - Dobbel Serie</v>
      </c>
      <c r="C271"/>
      <c r="D271" s="176" t="str">
        <f>D255&amp;" lag - Dobbel Serie"</f>
        <v>12 lag - Dobbel Serie</v>
      </c>
      <c r="E271"/>
      <c r="F271" s="101" t="str">
        <f>F255&amp;" lag - Kvadruppel Serie"</f>
        <v>1 lag - Kvadruppel Serie</v>
      </c>
      <c r="G271" s="10"/>
      <c r="H271"/>
      <c r="I271" s="10"/>
      <c r="J271" s="10"/>
      <c r="K271" s="10"/>
      <c r="L271" s="10"/>
      <c r="M271" s="10"/>
      <c r="N271" s="10"/>
      <c r="O271" s="10"/>
      <c r="P271" s="10"/>
      <c r="Q271" s="7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x14ac:dyDescent="0.25">
      <c r="A272" s="10"/>
      <c r="B272" s="177" t="str">
        <f>(B255-1)*2&amp;" Kamper"</f>
        <v>20 Kamper</v>
      </c>
      <c r="C272"/>
      <c r="D272" s="177" t="str">
        <f>(D255-1)*2&amp;" Kamper"</f>
        <v>22 Kamper</v>
      </c>
      <c r="E272"/>
      <c r="F272" s="102" t="str">
        <f>(F255-1)*4&amp;" Kamper"</f>
        <v>0 Kamper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7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7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x14ac:dyDescent="0.25">
      <c r="A274" s="10"/>
      <c r="B274" s="72"/>
      <c r="C274" s="10"/>
      <c r="D274" s="72"/>
      <c r="E274" s="10"/>
      <c r="F274" s="72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7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s="155" customFormat="1" ht="21" x14ac:dyDescent="0.35">
      <c r="B275" s="152" t="s">
        <v>434</v>
      </c>
      <c r="D275" s="152">
        <f>B277+D277+F277+B299+D299</f>
        <v>49</v>
      </c>
      <c r="E275" s="152" t="s">
        <v>102</v>
      </c>
    </row>
    <row r="276" spans="1:26" ht="18.75" x14ac:dyDescent="0.3">
      <c r="A276" s="10"/>
      <c r="B276" s="232" t="s">
        <v>435</v>
      </c>
      <c r="C276" s="77"/>
      <c r="D276" s="77"/>
      <c r="E276" s="77"/>
      <c r="F276" s="232" t="s">
        <v>436</v>
      </c>
      <c r="G276" s="10"/>
      <c r="K276" s="10"/>
      <c r="M276" s="77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x14ac:dyDescent="0.25">
      <c r="A277" s="10"/>
      <c r="B277" s="71">
        <v>10</v>
      </c>
      <c r="C277" s="10"/>
      <c r="D277" s="71">
        <v>10</v>
      </c>
      <c r="E277" s="10"/>
      <c r="F277" s="62">
        <v>11</v>
      </c>
      <c r="G277" s="10"/>
      <c r="K277" s="10"/>
      <c r="M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x14ac:dyDescent="0.25">
      <c r="A278" s="10"/>
      <c r="B278" s="162" t="s">
        <v>437</v>
      </c>
      <c r="C278" s="10"/>
      <c r="D278" s="162" t="s">
        <v>438</v>
      </c>
      <c r="E278" s="10"/>
      <c r="F278" s="162" t="s">
        <v>439</v>
      </c>
      <c r="G278" s="10"/>
      <c r="K278" s="10"/>
      <c r="M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x14ac:dyDescent="0.25">
      <c r="A279" s="10"/>
      <c r="B279" s="108" t="s">
        <v>57</v>
      </c>
      <c r="C279" s="14"/>
      <c r="D279" s="108" t="s">
        <v>28</v>
      </c>
      <c r="E279" s="14"/>
      <c r="F279" s="119" t="s">
        <v>12</v>
      </c>
      <c r="G279" s="10"/>
      <c r="K279" s="10"/>
      <c r="M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x14ac:dyDescent="0.25">
      <c r="A280" s="10"/>
      <c r="B280" s="108" t="s">
        <v>44</v>
      </c>
      <c r="C280" s="14"/>
      <c r="D280" s="108" t="s">
        <v>66</v>
      </c>
      <c r="E280" s="14"/>
      <c r="F280" s="120" t="s">
        <v>48</v>
      </c>
      <c r="G280" s="10"/>
      <c r="K280" s="10"/>
      <c r="M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x14ac:dyDescent="0.25">
      <c r="A281" s="10"/>
      <c r="B281" s="108" t="s">
        <v>80</v>
      </c>
      <c r="C281" s="14"/>
      <c r="D281" s="108" t="s">
        <v>145</v>
      </c>
      <c r="E281" s="14"/>
      <c r="F281" s="120" t="s">
        <v>16</v>
      </c>
      <c r="G281" s="10"/>
      <c r="K281" s="10"/>
      <c r="M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x14ac:dyDescent="0.25">
      <c r="A282" s="10"/>
      <c r="B282" s="108" t="s">
        <v>440</v>
      </c>
      <c r="C282" s="14"/>
      <c r="D282" s="108" t="s">
        <v>258</v>
      </c>
      <c r="E282" s="14"/>
      <c r="F282" s="120" t="s">
        <v>114</v>
      </c>
      <c r="G282" s="10"/>
      <c r="K282" s="10"/>
      <c r="M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x14ac:dyDescent="0.25">
      <c r="A283" s="10"/>
      <c r="B283" s="108" t="s">
        <v>20</v>
      </c>
      <c r="C283" s="14"/>
      <c r="D283" s="108" t="s">
        <v>157</v>
      </c>
      <c r="E283" s="14"/>
      <c r="F283" s="120" t="s">
        <v>45</v>
      </c>
      <c r="G283" s="10"/>
      <c r="K283" s="10"/>
      <c r="M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x14ac:dyDescent="0.25">
      <c r="A284" s="10"/>
      <c r="B284" s="108" t="s">
        <v>11</v>
      </c>
      <c r="C284" s="14"/>
      <c r="D284" s="108" t="s">
        <v>51</v>
      </c>
      <c r="E284" s="14"/>
      <c r="F284" s="227" t="s">
        <v>143</v>
      </c>
      <c r="G284" s="10"/>
      <c r="K284" s="10"/>
      <c r="M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x14ac:dyDescent="0.25">
      <c r="A285" s="10"/>
      <c r="B285" s="108" t="s">
        <v>54</v>
      </c>
      <c r="C285" s="14"/>
      <c r="D285" s="108" t="s">
        <v>140</v>
      </c>
      <c r="E285" s="14"/>
      <c r="F285" s="120" t="s">
        <v>25</v>
      </c>
      <c r="G285" s="10"/>
      <c r="K285" s="10"/>
      <c r="M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x14ac:dyDescent="0.25">
      <c r="A286" s="10"/>
      <c r="B286" s="108" t="s">
        <v>75</v>
      </c>
      <c r="C286" s="14"/>
      <c r="D286" s="108" t="s">
        <v>62</v>
      </c>
      <c r="E286" s="14"/>
      <c r="F286" s="120" t="s">
        <v>47</v>
      </c>
      <c r="G286" s="10"/>
      <c r="K286" s="10"/>
      <c r="M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x14ac:dyDescent="0.25">
      <c r="A287" s="10"/>
      <c r="B287" s="108" t="s">
        <v>60</v>
      </c>
      <c r="C287" s="10"/>
      <c r="D287" s="108" t="s">
        <v>376</v>
      </c>
      <c r="E287" s="10"/>
      <c r="F287" s="120" t="s">
        <v>56</v>
      </c>
      <c r="G287" s="10"/>
      <c r="K287" s="10"/>
      <c r="M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x14ac:dyDescent="0.25">
      <c r="A288" s="10"/>
      <c r="B288" s="108" t="s">
        <v>31</v>
      </c>
      <c r="C288" s="10"/>
      <c r="D288" s="108" t="s">
        <v>36</v>
      </c>
      <c r="E288" s="10"/>
      <c r="F288" s="120" t="s">
        <v>37</v>
      </c>
      <c r="G288" s="10"/>
      <c r="K288" s="10"/>
      <c r="M288" s="10"/>
      <c r="N288" s="235"/>
      <c r="O288" s="235"/>
      <c r="P288" s="235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x14ac:dyDescent="0.25">
      <c r="A289" s="10"/>
      <c r="B289" s="29"/>
      <c r="C289" s="10"/>
      <c r="D289" s="29"/>
      <c r="E289" s="10"/>
      <c r="F289" s="120" t="s">
        <v>155</v>
      </c>
      <c r="G289" s="10"/>
      <c r="K289" s="10"/>
      <c r="M289" s="10"/>
      <c r="N289" s="235"/>
      <c r="O289" s="235"/>
      <c r="P289" s="235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x14ac:dyDescent="0.25">
      <c r="A290" s="10"/>
      <c r="B290" s="29"/>
      <c r="C290" s="10"/>
      <c r="D290" s="29"/>
      <c r="E290" s="10"/>
      <c r="F290" s="120" t="s">
        <v>63</v>
      </c>
      <c r="G290" s="10"/>
      <c r="K290" s="10"/>
      <c r="M290" s="10"/>
      <c r="N290" s="235"/>
      <c r="O290" s="235"/>
      <c r="P290" s="235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x14ac:dyDescent="0.25">
      <c r="A291" s="10"/>
      <c r="B291" s="162" t="str">
        <f>B277&amp;" lag - Dobbel Serie"</f>
        <v>10 lag - Dobbel Serie</v>
      </c>
      <c r="C291" s="10"/>
      <c r="D291" s="162" t="str">
        <f>D277&amp;" lag - Dobbel Serie"</f>
        <v>10 lag - Dobbel Serie</v>
      </c>
      <c r="E291" s="10"/>
      <c r="F291" s="167" t="str">
        <f>F277&amp;" lag - Dobbel serie"</f>
        <v>11 lag - Dobbel serie</v>
      </c>
      <c r="G291" s="10"/>
      <c r="K291" s="10"/>
      <c r="M291" s="10"/>
      <c r="N291" s="235"/>
      <c r="O291" s="235"/>
      <c r="P291" s="236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x14ac:dyDescent="0.25">
      <c r="A292" s="10"/>
      <c r="B292" s="162" t="str">
        <f>(B277-1)*2&amp;" Kamper"</f>
        <v>18 Kamper</v>
      </c>
      <c r="C292" s="10"/>
      <c r="D292" s="162" t="str">
        <f>(D277-1)*2&amp;" Kamper"</f>
        <v>18 Kamper</v>
      </c>
      <c r="E292" s="10"/>
      <c r="F292" s="194" t="str">
        <f>(F277-1)*2&amp;" Kamper"</f>
        <v>20 Kamper</v>
      </c>
      <c r="G292" s="10"/>
      <c r="K292" s="10"/>
      <c r="M292" s="10"/>
      <c r="N292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25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x14ac:dyDescent="0.25">
      <c r="A294" s="10"/>
      <c r="B294" s="148" t="s">
        <v>441</v>
      </c>
      <c r="C294" s="148"/>
      <c r="D294" s="148"/>
      <c r="E294" s="148"/>
      <c r="F294" s="148"/>
      <c r="G294" s="207"/>
      <c r="H294" s="207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7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8.75" x14ac:dyDescent="0.3">
      <c r="A297" s="10"/>
      <c r="B297" s="232" t="s">
        <v>222</v>
      </c>
      <c r="C297" s="10"/>
      <c r="D297" s="10"/>
      <c r="E297" s="10"/>
      <c r="F297" s="10"/>
      <c r="I297" s="10"/>
      <c r="J297" s="10"/>
      <c r="K297" s="10"/>
      <c r="L297" s="10"/>
      <c r="M297" s="10"/>
      <c r="N297" s="10"/>
      <c r="O297" s="10"/>
      <c r="P297" s="10"/>
      <c r="Q297" s="7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x14ac:dyDescent="0.25">
      <c r="A298" s="10"/>
      <c r="B298" s="73"/>
      <c r="C298" s="28"/>
      <c r="D298" s="73"/>
      <c r="E298" s="10"/>
      <c r="F298" s="207" t="s">
        <v>442</v>
      </c>
      <c r="I298" s="10"/>
      <c r="J298" s="10"/>
      <c r="K298" s="10"/>
      <c r="L298" s="10"/>
      <c r="M298" s="10"/>
      <c r="N298" s="10"/>
      <c r="O298" s="10"/>
      <c r="P298" s="10"/>
      <c r="Q298" s="7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x14ac:dyDescent="0.25">
      <c r="A299" s="10"/>
      <c r="B299" s="28">
        <v>9</v>
      </c>
      <c r="C299" s="28"/>
      <c r="D299" s="28">
        <v>9</v>
      </c>
      <c r="E299" s="10"/>
      <c r="F299" s="5">
        <f>COUNTA(F301:F307)</f>
        <v>7</v>
      </c>
      <c r="I299" s="10"/>
      <c r="J299" s="10"/>
      <c r="K299" s="10"/>
      <c r="L299" s="10"/>
      <c r="M299" s="10"/>
      <c r="N299" s="10"/>
      <c r="O299" s="10"/>
      <c r="P299" s="10"/>
      <c r="Q299" s="7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x14ac:dyDescent="0.25">
      <c r="A300" s="10"/>
      <c r="B300" s="170" t="s">
        <v>443</v>
      </c>
      <c r="C300" s="10"/>
      <c r="D300" s="170" t="s">
        <v>444</v>
      </c>
      <c r="E300" s="10"/>
      <c r="F300" s="19" t="s">
        <v>445</v>
      </c>
      <c r="I300" s="10"/>
      <c r="J300" s="44"/>
      <c r="K300" s="10"/>
      <c r="L300" s="10"/>
      <c r="M300" s="10"/>
      <c r="N300" s="10"/>
      <c r="O300" s="10"/>
      <c r="P300" s="10"/>
      <c r="Q300" s="7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x14ac:dyDescent="0.25">
      <c r="A301" s="10"/>
      <c r="B301" s="49" t="s">
        <v>76</v>
      </c>
      <c r="C301" s="10"/>
      <c r="D301" s="49" t="s">
        <v>65</v>
      </c>
      <c r="E301" s="10"/>
      <c r="F301" s="30" t="s">
        <v>417</v>
      </c>
      <c r="I301" s="10"/>
      <c r="J301" s="10"/>
      <c r="K301" s="10"/>
      <c r="L301" s="10"/>
      <c r="M301" s="10"/>
      <c r="N301" s="10"/>
      <c r="O301" s="10"/>
      <c r="P301" s="10"/>
      <c r="Q301" s="7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x14ac:dyDescent="0.25">
      <c r="A302" s="10"/>
      <c r="B302" s="122" t="s">
        <v>78</v>
      </c>
      <c r="C302" s="10"/>
      <c r="D302" s="233" t="s">
        <v>446</v>
      </c>
      <c r="E302" s="10"/>
      <c r="F302" s="30" t="s">
        <v>72</v>
      </c>
      <c r="I302" s="10"/>
      <c r="J302" s="10"/>
      <c r="K302" s="10"/>
      <c r="L302" s="10"/>
      <c r="M302" s="10"/>
      <c r="N302" s="10"/>
      <c r="O302" s="10"/>
      <c r="P302" s="10"/>
      <c r="Q302" s="7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x14ac:dyDescent="0.25">
      <c r="A303" s="10"/>
      <c r="B303" s="122" t="s">
        <v>70</v>
      </c>
      <c r="C303" s="10"/>
      <c r="D303" s="122" t="s">
        <v>23</v>
      </c>
      <c r="E303" s="10"/>
      <c r="F303" s="30" t="s">
        <v>326</v>
      </c>
      <c r="I303" s="10"/>
      <c r="J303" s="10"/>
      <c r="K303" s="10"/>
      <c r="L303" s="10"/>
      <c r="M303" s="10"/>
      <c r="N303" s="10"/>
      <c r="O303" s="10"/>
      <c r="P303" s="10"/>
      <c r="Q303" s="7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x14ac:dyDescent="0.25">
      <c r="A304" s="10"/>
      <c r="B304" s="122" t="s">
        <v>93</v>
      </c>
      <c r="C304" s="10"/>
      <c r="D304" s="49" t="s">
        <v>83</v>
      </c>
      <c r="E304" s="10"/>
      <c r="F304" s="30" t="s">
        <v>447</v>
      </c>
      <c r="I304" s="10"/>
      <c r="J304" s="10"/>
      <c r="K304" s="10"/>
      <c r="L304" s="10"/>
      <c r="M304" s="10"/>
      <c r="N304" s="10"/>
      <c r="O304" s="10"/>
      <c r="P304" s="10"/>
      <c r="Q304" s="7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x14ac:dyDescent="0.25">
      <c r="A305" s="10"/>
      <c r="B305" s="18" t="s">
        <v>118</v>
      </c>
      <c r="C305" s="10"/>
      <c r="D305" s="49" t="s">
        <v>189</v>
      </c>
      <c r="E305" s="10"/>
      <c r="F305" s="30" t="s">
        <v>448</v>
      </c>
      <c r="I305" s="10"/>
      <c r="J305" s="10"/>
      <c r="K305" s="10"/>
      <c r="L305" s="10"/>
      <c r="M305" s="10"/>
      <c r="N305" s="10"/>
      <c r="O305" s="10"/>
      <c r="P305" s="10"/>
      <c r="Q305" s="7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x14ac:dyDescent="0.25">
      <c r="A306" s="10"/>
      <c r="B306" s="18" t="s">
        <v>162</v>
      </c>
      <c r="C306" s="10"/>
      <c r="D306" s="1" t="s">
        <v>39</v>
      </c>
      <c r="E306" s="10"/>
      <c r="F306" s="30" t="s">
        <v>449</v>
      </c>
      <c r="I306" s="10"/>
      <c r="J306" s="10"/>
      <c r="K306" s="10"/>
      <c r="L306" s="10"/>
      <c r="M306" s="10"/>
      <c r="N306" s="10"/>
      <c r="O306" s="10"/>
      <c r="P306" s="10"/>
      <c r="Q306" s="7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x14ac:dyDescent="0.25">
      <c r="A307" s="10"/>
      <c r="B307" s="18" t="s">
        <v>97</v>
      </c>
      <c r="C307" s="10"/>
      <c r="D307" s="49" t="s">
        <v>149</v>
      </c>
      <c r="E307" s="10"/>
      <c r="F307" s="30" t="s">
        <v>450</v>
      </c>
      <c r="I307" s="10"/>
      <c r="J307" s="10"/>
      <c r="K307" s="10"/>
      <c r="L307" s="10"/>
      <c r="M307" s="10"/>
      <c r="N307" s="10"/>
      <c r="O307" s="10"/>
      <c r="P307" s="10"/>
      <c r="Q307" s="7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x14ac:dyDescent="0.25">
      <c r="A308" s="10"/>
      <c r="B308" s="49" t="s">
        <v>333</v>
      </c>
      <c r="C308" s="10"/>
      <c r="D308" s="49" t="s">
        <v>17</v>
      </c>
      <c r="E308" s="10"/>
      <c r="F308" s="101" t="str">
        <f>F299&amp;" lag - Trippel Serie"</f>
        <v>7 lag - Trippel Serie</v>
      </c>
      <c r="I308" s="10"/>
      <c r="J308" s="10"/>
      <c r="K308" s="10"/>
      <c r="L308" s="10"/>
      <c r="M308" s="10"/>
      <c r="N308" s="10"/>
      <c r="O308" s="10"/>
      <c r="P308" s="10"/>
      <c r="Q308" s="7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x14ac:dyDescent="0.25">
      <c r="A309" s="10"/>
      <c r="B309" s="238" t="s">
        <v>108</v>
      </c>
      <c r="C309" s="10"/>
      <c r="D309" s="29" t="s">
        <v>364</v>
      </c>
      <c r="E309" s="10"/>
      <c r="F309" s="102" t="str">
        <f>(F299-1)*3&amp;" Kamper"</f>
        <v>18 Kamper</v>
      </c>
      <c r="I309" s="10"/>
      <c r="J309" s="10"/>
      <c r="K309" s="10"/>
      <c r="L309" s="10"/>
      <c r="M309" s="10"/>
      <c r="N309" s="10"/>
      <c r="O309" s="10"/>
      <c r="P309" s="10"/>
      <c r="Q309" s="7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x14ac:dyDescent="0.25">
      <c r="A310" s="10"/>
      <c r="B310" s="29"/>
      <c r="C310" s="10"/>
      <c r="D310" s="29"/>
      <c r="E310" s="10"/>
      <c r="F310"/>
      <c r="I310" s="10"/>
      <c r="J310" s="10"/>
      <c r="K310" s="10"/>
      <c r="L310" s="10"/>
      <c r="M310" s="10"/>
      <c r="N310" s="10"/>
      <c r="O310" s="10"/>
      <c r="P310" s="10"/>
      <c r="Q310" s="7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x14ac:dyDescent="0.25">
      <c r="A311" s="10"/>
      <c r="B311" s="29"/>
      <c r="C311" s="10"/>
      <c r="D311" s="49"/>
      <c r="E311" s="10"/>
      <c r="F311"/>
      <c r="I311" s="10"/>
      <c r="J311" s="10"/>
      <c r="K311" s="10"/>
      <c r="L311" s="10"/>
      <c r="M311" s="10"/>
      <c r="N311" s="10"/>
      <c r="O311" s="10"/>
      <c r="P311" s="10"/>
      <c r="Q311" s="7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x14ac:dyDescent="0.25">
      <c r="A312" s="10"/>
      <c r="B312" s="192" t="str">
        <f>B299&amp;" lag - Dobbel Serie"</f>
        <v>9 lag - Dobbel Serie</v>
      </c>
      <c r="C312"/>
      <c r="D312" s="176" t="str">
        <f>D299&amp;" lag - Dobbel Serie"</f>
        <v>9 lag - Dobbel Serie</v>
      </c>
      <c r="E312"/>
      <c r="F312"/>
      <c r="I312" s="10"/>
      <c r="J312" s="10"/>
      <c r="K312" s="10"/>
      <c r="L312" s="10"/>
      <c r="M312" s="10"/>
      <c r="N312" s="10"/>
      <c r="O312" s="10"/>
      <c r="P312" s="10"/>
      <c r="Q312" s="7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" customHeight="1" x14ac:dyDescent="0.25">
      <c r="A313" s="10"/>
      <c r="B313" s="177" t="str">
        <f>(B299-1)*2&amp;" Kamper"</f>
        <v>16 Kamper</v>
      </c>
      <c r="C313" s="10"/>
      <c r="D313" s="177" t="str">
        <f>(D299-1)*2&amp;" Kamper"</f>
        <v>16 Kamper</v>
      </c>
      <c r="E313" s="10"/>
      <c r="F313"/>
      <c r="I313" s="10"/>
      <c r="J313" s="10"/>
      <c r="K313" s="10"/>
      <c r="L313" s="10"/>
      <c r="M313" s="10"/>
      <c r="N313" s="10"/>
      <c r="O313" s="10"/>
      <c r="P313" s="10"/>
      <c r="Q313" s="7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" customHeight="1" x14ac:dyDescent="0.25">
      <c r="A314" s="10"/>
      <c r="B314"/>
      <c r="C314" s="10"/>
      <c r="D314"/>
      <c r="E314" s="10"/>
      <c r="F314" s="10"/>
      <c r="I314" s="10"/>
      <c r="J314" s="10"/>
      <c r="K314" s="10"/>
      <c r="L314" s="10"/>
      <c r="M314" s="10"/>
      <c r="N314" s="10"/>
      <c r="O314" s="10"/>
      <c r="P314" s="10"/>
      <c r="Q314" s="7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" customHeight="1" x14ac:dyDescent="0.25">
      <c r="A315" s="10"/>
      <c r="B315" s="10"/>
      <c r="C315" s="10"/>
      <c r="D315"/>
      <c r="E315" s="10"/>
      <c r="F315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7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x14ac:dyDescent="0.25">
      <c r="A316" s="10"/>
      <c r="B316" s="149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7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s="155" customFormat="1" ht="21" x14ac:dyDescent="0.35">
      <c r="B317" s="152" t="s">
        <v>451</v>
      </c>
      <c r="F317" s="152">
        <f>B319+D319+F319</f>
        <v>31</v>
      </c>
      <c r="G317" s="152" t="s">
        <v>102</v>
      </c>
      <c r="H317" s="152"/>
      <c r="N317" s="152"/>
      <c r="O317" s="152"/>
    </row>
    <row r="318" spans="1:26" ht="18.75" x14ac:dyDescent="0.3">
      <c r="A318" s="10"/>
      <c r="B318" s="232" t="s">
        <v>221</v>
      </c>
      <c r="C318" s="95"/>
      <c r="D318" s="232" t="s">
        <v>221</v>
      </c>
      <c r="E318" s="77"/>
      <c r="F318" s="95"/>
      <c r="G318" s="95"/>
      <c r="H318" s="95"/>
      <c r="I318" s="95"/>
      <c r="M318" s="95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x14ac:dyDescent="0.25">
      <c r="A319" s="10"/>
      <c r="B319" s="28">
        <v>11</v>
      </c>
      <c r="C319" s="10"/>
      <c r="D319" s="5">
        <v>10</v>
      </c>
      <c r="E319"/>
      <c r="F319" s="5">
        <v>10</v>
      </c>
      <c r="G319" s="10"/>
      <c r="I319" s="10"/>
      <c r="M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x14ac:dyDescent="0.25">
      <c r="A320" s="10"/>
      <c r="B320" s="162" t="s">
        <v>452</v>
      </c>
      <c r="C320" s="10"/>
      <c r="D320" s="177" t="s">
        <v>453</v>
      </c>
      <c r="E320"/>
      <c r="F320" s="177" t="s">
        <v>454</v>
      </c>
      <c r="G320" s="10"/>
      <c r="I320" s="10"/>
      <c r="M320" s="10"/>
      <c r="O320" s="10"/>
      <c r="P320" s="10"/>
      <c r="Q320" s="24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x14ac:dyDescent="0.25">
      <c r="A321" s="10"/>
      <c r="B321" s="30" t="s">
        <v>24</v>
      </c>
      <c r="C321" s="10"/>
      <c r="D321" s="1" t="s">
        <v>40</v>
      </c>
      <c r="E321"/>
      <c r="F321" s="1" t="s">
        <v>76</v>
      </c>
      <c r="G321" s="10"/>
      <c r="I321" s="10"/>
      <c r="M321" s="10"/>
      <c r="O321" s="10"/>
      <c r="P321" s="10"/>
      <c r="Q321" s="24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x14ac:dyDescent="0.25">
      <c r="A322" s="10"/>
      <c r="B322" s="30" t="s">
        <v>44</v>
      </c>
      <c r="C322" s="10"/>
      <c r="D322" s="1" t="s">
        <v>78</v>
      </c>
      <c r="E322"/>
      <c r="F322" s="1" t="s">
        <v>188</v>
      </c>
      <c r="G322" s="10"/>
      <c r="I322" s="10"/>
      <c r="M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x14ac:dyDescent="0.25">
      <c r="A323" s="10"/>
      <c r="B323" s="30" t="s">
        <v>28</v>
      </c>
      <c r="C323" s="10"/>
      <c r="D323" s="1" t="s">
        <v>182</v>
      </c>
      <c r="E323"/>
      <c r="F323" s="1" t="s">
        <v>66</v>
      </c>
      <c r="G323" s="10"/>
      <c r="I323" s="10"/>
      <c r="M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" customHeight="1" x14ac:dyDescent="0.25">
      <c r="A324" s="10"/>
      <c r="B324" s="30" t="s">
        <v>145</v>
      </c>
      <c r="C324" s="10"/>
      <c r="D324" s="1" t="s">
        <v>142</v>
      </c>
      <c r="E324"/>
      <c r="F324" s="1" t="s">
        <v>65</v>
      </c>
      <c r="G324" s="10"/>
      <c r="I324" s="10"/>
      <c r="M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x14ac:dyDescent="0.25">
      <c r="A325" s="10"/>
      <c r="B325" s="30" t="s">
        <v>157</v>
      </c>
      <c r="C325" s="10"/>
      <c r="D325" s="1" t="s">
        <v>83</v>
      </c>
      <c r="E325"/>
      <c r="F325" s="1" t="s">
        <v>13</v>
      </c>
      <c r="G325" s="10"/>
      <c r="I325" s="10"/>
      <c r="M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x14ac:dyDescent="0.25">
      <c r="A326" s="10"/>
      <c r="B326" s="30" t="s">
        <v>140</v>
      </c>
      <c r="C326" s="10"/>
      <c r="D326" s="1" t="s">
        <v>35</v>
      </c>
      <c r="E326"/>
      <c r="F326" s="1" t="s">
        <v>64</v>
      </c>
      <c r="G326" s="10"/>
      <c r="I326" s="10"/>
      <c r="M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x14ac:dyDescent="0.25">
      <c r="A327" s="10"/>
      <c r="B327" s="30" t="s">
        <v>23</v>
      </c>
      <c r="C327" s="10"/>
      <c r="D327" s="1" t="s">
        <v>39</v>
      </c>
      <c r="E327"/>
      <c r="F327" s="1" t="s">
        <v>189</v>
      </c>
      <c r="G327" s="10"/>
      <c r="I327" s="10"/>
      <c r="M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x14ac:dyDescent="0.25">
      <c r="A328" s="10"/>
      <c r="B328" s="30" t="s">
        <v>53</v>
      </c>
      <c r="C328" s="10"/>
      <c r="D328" s="1" t="s">
        <v>82</v>
      </c>
      <c r="E328"/>
      <c r="F328" s="1" t="s">
        <v>455</v>
      </c>
      <c r="G328" s="10"/>
      <c r="I328" s="10"/>
      <c r="M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x14ac:dyDescent="0.25">
      <c r="A329" s="10"/>
      <c r="B329" s="30" t="s">
        <v>62</v>
      </c>
      <c r="C329" s="10"/>
      <c r="D329" s="1" t="s">
        <v>342</v>
      </c>
      <c r="E329"/>
      <c r="F329" s="1" t="s">
        <v>60</v>
      </c>
      <c r="G329" s="10"/>
      <c r="I329" s="10"/>
      <c r="M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x14ac:dyDescent="0.25">
      <c r="A330" s="10"/>
      <c r="B330" s="30" t="s">
        <v>31</v>
      </c>
      <c r="C330" s="10"/>
      <c r="D330" s="1" t="s">
        <v>456</v>
      </c>
      <c r="E330"/>
      <c r="F330" s="1" t="s">
        <v>61</v>
      </c>
      <c r="G330" s="10"/>
      <c r="I330" s="10"/>
      <c r="M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x14ac:dyDescent="0.25">
      <c r="A331" s="10"/>
      <c r="B331" s="30" t="s">
        <v>150</v>
      </c>
      <c r="C331" s="10"/>
      <c r="D331" s="29"/>
      <c r="E331"/>
      <c r="F331" s="49"/>
      <c r="G331" s="10"/>
      <c r="I331" s="10"/>
      <c r="M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x14ac:dyDescent="0.25">
      <c r="A332" s="10"/>
      <c r="B332" s="241"/>
      <c r="C332" s="10"/>
      <c r="D332" s="177" t="str">
        <f>D319&amp;" lag - Dobbel Serie"</f>
        <v>10 lag - Dobbel Serie</v>
      </c>
      <c r="E332"/>
      <c r="F332" s="177" t="str">
        <f>F319&amp;" lag - Dobbel Serie"</f>
        <v>10 lag - Dobbel Serie</v>
      </c>
      <c r="G332" s="10"/>
      <c r="I332" s="10"/>
      <c r="M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x14ac:dyDescent="0.25">
      <c r="A333" s="10"/>
      <c r="B333" s="1"/>
      <c r="C333" s="10"/>
      <c r="D333" s="177" t="str">
        <f>(D319-1)*2&amp;" Kamper"</f>
        <v>18 Kamper</v>
      </c>
      <c r="E333"/>
      <c r="F333" s="177" t="str">
        <f>(F319-1)*2&amp;" Kamper"</f>
        <v>18 Kamper</v>
      </c>
      <c r="G333" s="10"/>
      <c r="I333" s="10"/>
      <c r="M333" s="10"/>
      <c r="N333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x14ac:dyDescent="0.25">
      <c r="A334" s="10"/>
      <c r="B334" s="166" t="str">
        <f>B319&amp;" lag - Enkel Serie"</f>
        <v>11 lag - Enkel Serie</v>
      </c>
      <c r="C334" s="10"/>
      <c r="D334" s="10"/>
      <c r="E334" s="10"/>
      <c r="F334" s="10"/>
      <c r="G334" s="10"/>
      <c r="I334" s="10"/>
      <c r="J334" s="10"/>
      <c r="K334" s="10"/>
      <c r="L334"/>
      <c r="M334" s="10"/>
      <c r="N334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x14ac:dyDescent="0.25">
      <c r="A335" s="10"/>
      <c r="B335" s="167" t="str">
        <f>(B319-1)*1&amp;" Kamper"</f>
        <v>10 Kamper</v>
      </c>
      <c r="C335" s="10"/>
      <c r="D335" s="10"/>
      <c r="E335" s="10"/>
      <c r="F335" s="10"/>
      <c r="G335" s="10"/>
      <c r="H335" s="10"/>
      <c r="I335" s="10"/>
      <c r="J335" s="10"/>
      <c r="K335" s="10"/>
      <c r="L335"/>
      <c r="M335" s="10"/>
      <c r="N335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x14ac:dyDescent="0.25">
      <c r="A336" s="10"/>
      <c r="B336" s="147" t="s">
        <v>457</v>
      </c>
      <c r="C336" s="10"/>
      <c r="D336" s="10"/>
      <c r="E336" s="10"/>
      <c r="F336" s="10"/>
      <c r="G336" s="10"/>
      <c r="H336" s="10"/>
      <c r="I336" s="10"/>
      <c r="J336" s="10"/>
      <c r="K336" s="10"/>
      <c r="L336"/>
      <c r="M336" s="10"/>
      <c r="N336"/>
      <c r="O336" s="10"/>
      <c r="P336"/>
      <c r="Q336"/>
      <c r="R336"/>
      <c r="S336" s="10"/>
      <c r="T336" s="10"/>
      <c r="U336" s="10"/>
      <c r="V336" s="10"/>
      <c r="W336" s="10"/>
      <c r="X336" s="10"/>
      <c r="Y336" s="10"/>
      <c r="Z336" s="10"/>
    </row>
    <row r="337" spans="1:26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/>
      <c r="L337"/>
      <c r="M337"/>
      <c r="N337"/>
      <c r="O337" s="10"/>
      <c r="P337"/>
      <c r="Q337"/>
      <c r="R337"/>
      <c r="S337" s="10"/>
      <c r="T337" s="10"/>
      <c r="U337" s="10"/>
      <c r="V337" s="10"/>
      <c r="W337" s="10"/>
      <c r="X337" s="10"/>
      <c r="Y337" s="10"/>
      <c r="Z337" s="10"/>
    </row>
    <row r="338" spans="1:26" x14ac:dyDescent="0.25">
      <c r="A338" s="10"/>
      <c r="B338" s="211"/>
      <c r="C338" s="10"/>
      <c r="D338" s="10"/>
      <c r="E338" s="10"/>
      <c r="F338" s="10"/>
      <c r="G338" s="10"/>
      <c r="H338" s="10"/>
      <c r="I338" s="10"/>
      <c r="J338" s="10"/>
      <c r="K338"/>
      <c r="L338"/>
      <c r="M338"/>
      <c r="N338"/>
      <c r="O338" s="10"/>
      <c r="P338"/>
      <c r="Q338"/>
      <c r="R338"/>
      <c r="S338" s="10"/>
      <c r="T338" s="10"/>
      <c r="U338" s="10"/>
      <c r="V338" s="10"/>
      <c r="W338" s="10"/>
      <c r="X338" s="10"/>
      <c r="Y338" s="10"/>
      <c r="Z338" s="10"/>
    </row>
    <row r="339" spans="1:26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/>
      <c r="L339"/>
      <c r="M339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x14ac:dyDescent="0.25">
      <c r="A340" s="10"/>
      <c r="B340" s="23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customFormat="1" x14ac:dyDescent="0.25">
      <c r="B341" s="230"/>
      <c r="C341" s="10"/>
      <c r="D341" s="10"/>
      <c r="E341" s="10"/>
      <c r="F341" s="10"/>
      <c r="G341" s="10"/>
      <c r="H341" s="10"/>
      <c r="I341" s="10"/>
      <c r="J341" s="10"/>
      <c r="N341" s="11"/>
      <c r="O341" s="10"/>
      <c r="P341" s="10"/>
      <c r="Q341" s="10"/>
      <c r="R341" s="10"/>
    </row>
    <row r="342" spans="1:26" x14ac:dyDescent="0.25">
      <c r="A342" s="10"/>
      <c r="B342" s="23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x14ac:dyDescent="0.25">
      <c r="A343" s="10"/>
      <c r="B343" s="10"/>
      <c r="C343" s="10"/>
      <c r="D343" s="10"/>
      <c r="E343" s="10"/>
      <c r="F343" s="10"/>
      <c r="G343" s="10"/>
      <c r="H343"/>
      <c r="I343" s="10"/>
      <c r="J343" s="10"/>
      <c r="K343" s="10"/>
      <c r="L343" s="10"/>
      <c r="M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s="155" customFormat="1" ht="21" x14ac:dyDescent="0.35">
      <c r="B344" s="152" t="s">
        <v>458</v>
      </c>
      <c r="F344" s="152"/>
      <c r="G344" s="152"/>
      <c r="H344" s="152"/>
      <c r="N344" s="152"/>
      <c r="O344" s="152"/>
    </row>
    <row r="345" spans="1:26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7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x14ac:dyDescent="0.25">
      <c r="A346" s="10"/>
      <c r="B346" s="5">
        <f>COUNTA(B348:B354)</f>
        <v>2</v>
      </c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7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x14ac:dyDescent="0.25">
      <c r="A347" s="10"/>
      <c r="B347" s="162" t="s">
        <v>459</v>
      </c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7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x14ac:dyDescent="0.25">
      <c r="A348" s="10"/>
      <c r="B348" s="1" t="s">
        <v>460</v>
      </c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7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x14ac:dyDescent="0.25">
      <c r="A349" s="10"/>
      <c r="B349" s="1" t="s">
        <v>62</v>
      </c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7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x14ac:dyDescent="0.25">
      <c r="A350" s="10"/>
      <c r="B350" s="1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7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x14ac:dyDescent="0.25">
      <c r="A351" s="10"/>
      <c r="B351" s="1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53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x14ac:dyDescent="0.25">
      <c r="A352" s="10"/>
      <c r="B352" s="1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7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x14ac:dyDescent="0.25">
      <c r="A353" s="10"/>
      <c r="B353" s="1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7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x14ac:dyDescent="0.25">
      <c r="A354" s="10"/>
      <c r="B354" s="1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7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x14ac:dyDescent="0.25">
      <c r="A355" s="10"/>
      <c r="B355" s="166" t="str">
        <f>B346&amp;" lag - Trippel Serie"</f>
        <v>2 lag - Trippel Serie</v>
      </c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7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x14ac:dyDescent="0.25">
      <c r="A356" s="10"/>
      <c r="B356" s="167" t="str">
        <f>(B346-1)*3&amp;" Kamper"</f>
        <v>3 Kamper</v>
      </c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7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7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x14ac:dyDescent="0.25">
      <c r="A358" s="10"/>
      <c r="B358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7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7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7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7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7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7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7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7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7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7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7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7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7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7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7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7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7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7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7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7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7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7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7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7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7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7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7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7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7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7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7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7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7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7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7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7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7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7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7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7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7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7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7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7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7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7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7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7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70"/>
      <c r="R406" s="10"/>
      <c r="S406" s="10"/>
      <c r="T406" s="10"/>
      <c r="U406" s="10"/>
      <c r="V406" s="10"/>
      <c r="W406" s="10"/>
      <c r="X406" s="10"/>
      <c r="Y406" s="10"/>
      <c r="Z406" s="10"/>
    </row>
  </sheetData>
  <sortState xmlns:xlrd2="http://schemas.microsoft.com/office/spreadsheetml/2017/richdata2" ref="J89:J112">
    <sortCondition ref="J88:J112"/>
  </sortState>
  <phoneticPr fontId="8" type="noConversion"/>
  <pageMargins left="0.7" right="0.7" top="0.75" bottom="0.75" header="0.3" footer="0.3"/>
  <pageSetup paperSize="9" scale="50" fitToHeight="7" orientation="landscape" r:id="rId1"/>
  <headerFooter>
    <oddHeader>&amp;LJenter&amp;CPuljeoppsett Sesongen 2016/2017_x000D_Høringsforslag - frist 22.mai for innspill&amp;RNHF Region Vest</oddHeader>
    <oddFooter>&amp;L13.mai 2016&amp;R&amp;P av &amp;N</oddFooter>
  </headerFooter>
  <rowBreaks count="5" manualBreakCount="5">
    <brk id="82" max="16383" man="1"/>
    <brk id="116" max="16383" man="1"/>
    <brk id="154" max="16383" man="1"/>
    <brk id="206" max="16383" man="1"/>
    <brk id="233" max="16383" man="1"/>
  </rowBreaks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H20"/>
  <sheetViews>
    <sheetView zoomScale="70" zoomScaleNormal="70" zoomScalePageLayoutView="90" workbookViewId="0">
      <selection activeCell="D28" sqref="D28"/>
    </sheetView>
  </sheetViews>
  <sheetFormatPr baseColWidth="10" defaultColWidth="11.42578125" defaultRowHeight="15" x14ac:dyDescent="0.25"/>
  <cols>
    <col min="1" max="1" width="3.85546875" customWidth="1"/>
    <col min="2" max="2" width="23.28515625" customWidth="1"/>
    <col min="3" max="3" width="3.7109375" customWidth="1"/>
    <col min="4" max="4" width="23.42578125" customWidth="1"/>
    <col min="5" max="5" width="3.85546875" customWidth="1"/>
    <col min="6" max="6" width="23.28515625" customWidth="1"/>
    <col min="7" max="7" width="3.85546875" customWidth="1"/>
    <col min="8" max="8" width="23.28515625" customWidth="1"/>
    <col min="9" max="9" width="3.85546875" customWidth="1"/>
  </cols>
  <sheetData>
    <row r="2" spans="2:8" s="157" customFormat="1" ht="21" x14ac:dyDescent="0.35">
      <c r="B2" s="157" t="s">
        <v>5</v>
      </c>
      <c r="C2" s="158"/>
      <c r="D2" s="158">
        <f>B4+D4+F4</f>
        <v>31</v>
      </c>
      <c r="E2" s="157" t="s">
        <v>6</v>
      </c>
    </row>
    <row r="4" spans="2:8" x14ac:dyDescent="0.25">
      <c r="B4" s="5">
        <f>COUNTA(B6:B18)</f>
        <v>12</v>
      </c>
      <c r="C4" s="5"/>
      <c r="D4" s="5">
        <f>COUNTA(D6:D18)</f>
        <v>10</v>
      </c>
      <c r="E4" s="5"/>
      <c r="F4" s="5">
        <f>COUNTA(F6:F18)</f>
        <v>9</v>
      </c>
    </row>
    <row r="5" spans="2:8" x14ac:dyDescent="0.25">
      <c r="B5" s="162" t="s">
        <v>7</v>
      </c>
      <c r="D5" s="162" t="s">
        <v>8</v>
      </c>
      <c r="F5" s="162" t="s">
        <v>9</v>
      </c>
    </row>
    <row r="6" spans="2:8" x14ac:dyDescent="0.25">
      <c r="B6" s="1" t="s">
        <v>10</v>
      </c>
      <c r="D6" s="1" t="s">
        <v>11</v>
      </c>
      <c r="F6" s="1" t="s">
        <v>12</v>
      </c>
    </row>
    <row r="7" spans="2:8" x14ac:dyDescent="0.25">
      <c r="B7" s="1" t="s">
        <v>13</v>
      </c>
      <c r="D7" s="1" t="s">
        <v>14</v>
      </c>
      <c r="F7" s="1" t="s">
        <v>15</v>
      </c>
      <c r="H7" s="220"/>
    </row>
    <row r="8" spans="2:8" x14ac:dyDescent="0.25">
      <c r="B8" s="1" t="s">
        <v>16</v>
      </c>
      <c r="D8" s="1" t="s">
        <v>17</v>
      </c>
      <c r="F8" s="1" t="s">
        <v>18</v>
      </c>
    </row>
    <row r="9" spans="2:8" x14ac:dyDescent="0.25">
      <c r="B9" s="1" t="s">
        <v>19</v>
      </c>
      <c r="D9" s="1" t="s">
        <v>20</v>
      </c>
      <c r="F9" s="1" t="s">
        <v>21</v>
      </c>
    </row>
    <row r="10" spans="2:8" x14ac:dyDescent="0.25">
      <c r="B10" s="1" t="s">
        <v>22</v>
      </c>
      <c r="D10" s="1" t="s">
        <v>23</v>
      </c>
      <c r="F10" s="1" t="s">
        <v>24</v>
      </c>
    </row>
    <row r="11" spans="2:8" x14ac:dyDescent="0.25">
      <c r="B11" s="1" t="s">
        <v>25</v>
      </c>
      <c r="D11" s="1" t="s">
        <v>26</v>
      </c>
      <c r="F11" s="1" t="s">
        <v>27</v>
      </c>
      <c r="H11" s="147"/>
    </row>
    <row r="12" spans="2:8" x14ac:dyDescent="0.25">
      <c r="B12" s="1" t="s">
        <v>28</v>
      </c>
      <c r="D12" s="1" t="s">
        <v>29</v>
      </c>
      <c r="F12" s="1" t="s">
        <v>30</v>
      </c>
      <c r="H12" s="147"/>
    </row>
    <row r="13" spans="2:8" x14ac:dyDescent="0.25">
      <c r="B13" s="1" t="s">
        <v>31</v>
      </c>
      <c r="D13" s="1" t="s">
        <v>32</v>
      </c>
      <c r="F13" s="1" t="s">
        <v>33</v>
      </c>
    </row>
    <row r="14" spans="2:8" x14ac:dyDescent="0.25">
      <c r="B14" s="1" t="s">
        <v>34</v>
      </c>
      <c r="D14" s="54" t="s">
        <v>35</v>
      </c>
      <c r="F14" s="1" t="s">
        <v>36</v>
      </c>
    </row>
    <row r="15" spans="2:8" x14ac:dyDescent="0.25">
      <c r="B15" s="1" t="s">
        <v>37</v>
      </c>
      <c r="D15" s="54" t="s">
        <v>38</v>
      </c>
      <c r="F15" s="1"/>
    </row>
    <row r="16" spans="2:8" x14ac:dyDescent="0.25">
      <c r="B16" s="1" t="s">
        <v>39</v>
      </c>
      <c r="D16" s="1"/>
      <c r="F16" s="1"/>
    </row>
    <row r="17" spans="2:6" x14ac:dyDescent="0.25">
      <c r="B17" s="1" t="s">
        <v>40</v>
      </c>
      <c r="D17" s="1"/>
      <c r="F17" s="1"/>
    </row>
    <row r="18" spans="2:6" x14ac:dyDescent="0.25">
      <c r="B18" s="1"/>
      <c r="D18" s="1"/>
      <c r="F18" s="1"/>
    </row>
    <row r="19" spans="2:6" x14ac:dyDescent="0.25">
      <c r="B19" s="166" t="str">
        <f>B4&amp;" lag - Dobbel serie"</f>
        <v>12 lag - Dobbel serie</v>
      </c>
      <c r="D19" s="166" t="str">
        <f>D4&amp;" lag - Dobbel serie"</f>
        <v>10 lag - Dobbel serie</v>
      </c>
      <c r="F19" s="206" t="str">
        <f>F4&amp;" lag - Dobbel serie"</f>
        <v>9 lag - Dobbel serie</v>
      </c>
    </row>
    <row r="20" spans="2:6" x14ac:dyDescent="0.25">
      <c r="B20" s="167" t="str">
        <f>(B4-1)*2&amp;" kamper"</f>
        <v>22 kamper</v>
      </c>
      <c r="D20" s="167" t="str">
        <f>(D4-1)*2&amp;" kamper"</f>
        <v>18 kamper</v>
      </c>
      <c r="F20" s="167" t="str">
        <f>(F4-1)*2&amp;" kamper"</f>
        <v>16 kamper</v>
      </c>
    </row>
  </sheetData>
  <sortState xmlns:xlrd2="http://schemas.microsoft.com/office/spreadsheetml/2017/richdata2" ref="B7:B17">
    <sortCondition ref="B6"/>
  </sortState>
  <phoneticPr fontId="8" type="noConversion"/>
  <pageMargins left="0.7" right="0.7" top="0.75" bottom="0.75" header="0.3" footer="0.3"/>
  <pageSetup paperSize="9" scale="24" orientation="portrait" r:id="rId1"/>
  <headerFooter>
    <oddHeader>&amp;LSenior Menn&amp;CPuljeoppsett Sesongen 2016/2017_x000D_Høringsforslag - frist 22.mai for innspill&amp;RNHF Region Vest</oddHeader>
    <oddFooter>&amp;L13.mai 2016&amp;R&amp;P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2">
    <pageSetUpPr fitToPage="1"/>
  </sheetPr>
  <dimension ref="B2:Q57"/>
  <sheetViews>
    <sheetView zoomScale="80" zoomScaleNormal="80" zoomScalePageLayoutView="90" workbookViewId="0">
      <selection activeCell="B54" sqref="B54"/>
    </sheetView>
  </sheetViews>
  <sheetFormatPr baseColWidth="10" defaultColWidth="11.42578125" defaultRowHeight="15" x14ac:dyDescent="0.25"/>
  <cols>
    <col min="1" max="1" width="3.85546875" customWidth="1"/>
    <col min="2" max="2" width="23.28515625" customWidth="1"/>
    <col min="3" max="3" width="3.85546875" customWidth="1"/>
    <col min="4" max="4" width="23.28515625" customWidth="1"/>
    <col min="5" max="5" width="3.85546875" customWidth="1"/>
    <col min="6" max="6" width="23.28515625" customWidth="1"/>
    <col min="7" max="7" width="3.85546875" customWidth="1"/>
    <col min="8" max="8" width="23.28515625" customWidth="1"/>
    <col min="9" max="9" width="3.85546875" customWidth="1"/>
    <col min="13" max="13" width="15.140625" bestFit="1" customWidth="1"/>
    <col min="17" max="17" width="28" bestFit="1" customWidth="1"/>
  </cols>
  <sheetData>
    <row r="2" spans="2:17" s="157" customFormat="1" ht="21" x14ac:dyDescent="0.35">
      <c r="B2" s="157" t="s">
        <v>41</v>
      </c>
      <c r="C2" s="158"/>
      <c r="D2" s="158">
        <f>B4+D4+F4+B23+B41+D41+D23</f>
        <v>73</v>
      </c>
      <c r="E2" s="157" t="s">
        <v>6</v>
      </c>
    </row>
    <row r="4" spans="2:17" x14ac:dyDescent="0.25">
      <c r="B4" s="5">
        <f>COUNTA(B6:B18)</f>
        <v>13</v>
      </c>
      <c r="D4" s="5">
        <f>COUNTA(D6:D18)</f>
        <v>11</v>
      </c>
      <c r="F4" s="5">
        <f>COUNTA(F6:F18)</f>
        <v>10</v>
      </c>
    </row>
    <row r="5" spans="2:17" x14ac:dyDescent="0.25">
      <c r="B5" s="162" t="s">
        <v>7</v>
      </c>
      <c r="D5" s="162" t="s">
        <v>42</v>
      </c>
      <c r="F5" s="162" t="s">
        <v>43</v>
      </c>
      <c r="Q5" s="24"/>
    </row>
    <row r="6" spans="2:17" x14ac:dyDescent="0.25">
      <c r="B6" s="27" t="s">
        <v>13</v>
      </c>
      <c r="D6" s="1" t="s">
        <v>44</v>
      </c>
      <c r="F6" s="1" t="s">
        <v>45</v>
      </c>
    </row>
    <row r="7" spans="2:17" x14ac:dyDescent="0.25">
      <c r="B7" s="27" t="s">
        <v>10</v>
      </c>
      <c r="D7" s="1" t="s">
        <v>46</v>
      </c>
      <c r="F7" s="1" t="s">
        <v>47</v>
      </c>
    </row>
    <row r="8" spans="2:17" x14ac:dyDescent="0.25">
      <c r="B8" s="27" t="s">
        <v>48</v>
      </c>
      <c r="D8" s="1" t="s">
        <v>49</v>
      </c>
      <c r="F8" s="1" t="s">
        <v>50</v>
      </c>
    </row>
    <row r="9" spans="2:17" x14ac:dyDescent="0.25">
      <c r="B9" s="27" t="s">
        <v>20</v>
      </c>
      <c r="D9" s="1" t="s">
        <v>51</v>
      </c>
      <c r="F9" s="1" t="s">
        <v>52</v>
      </c>
    </row>
    <row r="10" spans="2:17" x14ac:dyDescent="0.25">
      <c r="B10" s="27" t="s">
        <v>53</v>
      </c>
      <c r="D10" s="1" t="s">
        <v>17</v>
      </c>
      <c r="F10" s="1" t="s">
        <v>37</v>
      </c>
    </row>
    <row r="11" spans="2:17" x14ac:dyDescent="0.25">
      <c r="B11" s="27" t="s">
        <v>54</v>
      </c>
      <c r="D11" s="1" t="s">
        <v>55</v>
      </c>
      <c r="F11" s="1" t="s">
        <v>56</v>
      </c>
    </row>
    <row r="12" spans="2:17" x14ac:dyDescent="0.25">
      <c r="B12" s="27" t="s">
        <v>57</v>
      </c>
      <c r="D12" s="1" t="s">
        <v>58</v>
      </c>
      <c r="F12" s="1" t="s">
        <v>59</v>
      </c>
    </row>
    <row r="13" spans="2:17" x14ac:dyDescent="0.25">
      <c r="B13" s="27" t="s">
        <v>22</v>
      </c>
      <c r="D13" s="1" t="s">
        <v>60</v>
      </c>
      <c r="F13" s="1" t="s">
        <v>16</v>
      </c>
    </row>
    <row r="14" spans="2:17" x14ac:dyDescent="0.25">
      <c r="B14" s="27" t="s">
        <v>28</v>
      </c>
      <c r="D14" s="1" t="s">
        <v>61</v>
      </c>
      <c r="F14" s="1" t="s">
        <v>25</v>
      </c>
      <c r="Q14" s="24"/>
    </row>
    <row r="15" spans="2:17" x14ac:dyDescent="0.25">
      <c r="B15" s="27" t="s">
        <v>27</v>
      </c>
      <c r="D15" s="1" t="s">
        <v>62</v>
      </c>
      <c r="F15" s="1" t="s">
        <v>63</v>
      </c>
    </row>
    <row r="16" spans="2:17" x14ac:dyDescent="0.25">
      <c r="B16" s="27" t="s">
        <v>40</v>
      </c>
      <c r="D16" s="1" t="s">
        <v>64</v>
      </c>
      <c r="F16" s="1"/>
    </row>
    <row r="17" spans="2:17" x14ac:dyDescent="0.25">
      <c r="B17" s="27" t="s">
        <v>65</v>
      </c>
      <c r="D17" s="54"/>
      <c r="F17" s="1"/>
    </row>
    <row r="18" spans="2:17" x14ac:dyDescent="0.25">
      <c r="B18" s="27" t="s">
        <v>66</v>
      </c>
      <c r="D18" s="133"/>
      <c r="F18" s="1"/>
    </row>
    <row r="19" spans="2:17" x14ac:dyDescent="0.25">
      <c r="B19" s="162" t="str">
        <f>B4&amp;" lag - Dobbel serie"</f>
        <v>13 lag - Dobbel serie</v>
      </c>
      <c r="D19" s="191" t="str">
        <f>D4&amp;" lag - Dobbel serie"</f>
        <v>11 lag - Dobbel serie</v>
      </c>
      <c r="F19" s="191" t="str">
        <f>F4&amp;" lag - Dobbel serie"</f>
        <v>10 lag - Dobbel serie</v>
      </c>
      <c r="I19" s="46"/>
      <c r="J19" s="46"/>
    </row>
    <row r="20" spans="2:17" x14ac:dyDescent="0.25">
      <c r="B20" s="162" t="str">
        <f>(B4-1)*2&amp;" kamper"</f>
        <v>24 kamper</v>
      </c>
      <c r="D20" s="167" t="str">
        <f>(D4-1)*2&amp;" kamper"</f>
        <v>20 kamper</v>
      </c>
      <c r="F20" s="167" t="str">
        <f>(F4-1)*2&amp;" kamper"</f>
        <v>18 kamper</v>
      </c>
      <c r="I20" s="46"/>
      <c r="J20" s="46"/>
    </row>
    <row r="21" spans="2:17" x14ac:dyDescent="0.25">
      <c r="I21" s="46"/>
      <c r="J21" s="46"/>
    </row>
    <row r="22" spans="2:17" x14ac:dyDescent="0.25">
      <c r="I22" s="46"/>
      <c r="J22" s="46"/>
    </row>
    <row r="23" spans="2:17" x14ac:dyDescent="0.25">
      <c r="B23" s="5">
        <f>COUNTA(B25:B36)</f>
        <v>10</v>
      </c>
      <c r="D23" s="5">
        <f>COUNTA(D25:D35)</f>
        <v>10</v>
      </c>
      <c r="I23" s="46"/>
      <c r="J23" s="46"/>
    </row>
    <row r="24" spans="2:17" x14ac:dyDescent="0.25">
      <c r="B24" s="162" t="s">
        <v>67</v>
      </c>
      <c r="D24" s="162" t="s">
        <v>68</v>
      </c>
      <c r="I24" s="46"/>
      <c r="J24" s="46"/>
    </row>
    <row r="25" spans="2:17" x14ac:dyDescent="0.25">
      <c r="B25" s="1" t="s">
        <v>69</v>
      </c>
      <c r="D25" s="1" t="s">
        <v>39</v>
      </c>
      <c r="I25" s="46"/>
      <c r="J25" s="46"/>
    </row>
    <row r="26" spans="2:17" x14ac:dyDescent="0.25">
      <c r="B26" s="1" t="s">
        <v>70</v>
      </c>
      <c r="D26" s="1" t="s">
        <v>19</v>
      </c>
      <c r="I26" s="46"/>
      <c r="J26" s="46"/>
    </row>
    <row r="27" spans="2:17" x14ac:dyDescent="0.25">
      <c r="B27" s="1" t="s">
        <v>71</v>
      </c>
      <c r="D27" s="1" t="s">
        <v>72</v>
      </c>
      <c r="F27" s="24"/>
    </row>
    <row r="28" spans="2:17" x14ac:dyDescent="0.25">
      <c r="B28" s="1" t="s">
        <v>73</v>
      </c>
      <c r="D28" s="1" t="s">
        <v>23</v>
      </c>
    </row>
    <row r="29" spans="2:17" x14ac:dyDescent="0.25">
      <c r="B29" s="1" t="s">
        <v>74</v>
      </c>
      <c r="D29" s="1" t="s">
        <v>38</v>
      </c>
      <c r="H29" s="24"/>
    </row>
    <row r="30" spans="2:17" x14ac:dyDescent="0.25">
      <c r="B30" s="1" t="s">
        <v>75</v>
      </c>
      <c r="D30" s="1" t="s">
        <v>76</v>
      </c>
      <c r="H30" s="24"/>
    </row>
    <row r="31" spans="2:17" x14ac:dyDescent="0.25">
      <c r="B31" s="1" t="s">
        <v>77</v>
      </c>
      <c r="D31" s="1" t="s">
        <v>34</v>
      </c>
    </row>
    <row r="32" spans="2:17" x14ac:dyDescent="0.25">
      <c r="B32" s="1" t="s">
        <v>78</v>
      </c>
      <c r="D32" s="1" t="s">
        <v>79</v>
      </c>
      <c r="Q32" s="24"/>
    </row>
    <row r="33" spans="2:17" x14ac:dyDescent="0.25">
      <c r="B33" s="1" t="s">
        <v>80</v>
      </c>
      <c r="D33" s="1" t="s">
        <v>81</v>
      </c>
      <c r="Q33" s="24"/>
    </row>
    <row r="34" spans="2:17" x14ac:dyDescent="0.25">
      <c r="B34" s="1" t="s">
        <v>82</v>
      </c>
      <c r="D34" s="55" t="s">
        <v>83</v>
      </c>
      <c r="Q34" s="92"/>
    </row>
    <row r="35" spans="2:17" x14ac:dyDescent="0.25">
      <c r="B35" s="1"/>
      <c r="D35" s="54"/>
      <c r="Q35" s="93"/>
    </row>
    <row r="36" spans="2:17" x14ac:dyDescent="0.25">
      <c r="B36" s="133"/>
      <c r="D36" s="133"/>
    </row>
    <row r="37" spans="2:17" x14ac:dyDescent="0.25">
      <c r="B37" s="191" t="str">
        <f>B23&amp;" lag - Dobbel serie"</f>
        <v>10 lag - Dobbel serie</v>
      </c>
      <c r="D37" s="191" t="str">
        <f>D23&amp;" lag - Dobbel serie"</f>
        <v>10 lag - Dobbel serie</v>
      </c>
      <c r="F37" s="91"/>
    </row>
    <row r="38" spans="2:17" x14ac:dyDescent="0.25">
      <c r="B38" s="167" t="str">
        <f>(B23-1)*2&amp;" kamper"</f>
        <v>18 kamper</v>
      </c>
      <c r="D38" s="167" t="str">
        <f>(D23-1)*2&amp;" kamper"</f>
        <v>18 kamper</v>
      </c>
      <c r="F38" s="91"/>
    </row>
    <row r="39" spans="2:17" x14ac:dyDescent="0.25">
      <c r="B39" s="91"/>
      <c r="C39" s="91"/>
      <c r="D39" s="91"/>
      <c r="F39" s="91"/>
    </row>
    <row r="40" spans="2:17" x14ac:dyDescent="0.25">
      <c r="B40" s="91"/>
      <c r="C40" s="91"/>
      <c r="D40" s="91"/>
      <c r="E40" s="47"/>
      <c r="H40" s="91"/>
    </row>
    <row r="41" spans="2:17" x14ac:dyDescent="0.25">
      <c r="B41" s="5">
        <f>COUNTA(B43:B53)</f>
        <v>9</v>
      </c>
      <c r="D41" s="5">
        <f>COUNTA(D43:D53)</f>
        <v>10</v>
      </c>
      <c r="F41" s="91"/>
    </row>
    <row r="42" spans="2:17" x14ac:dyDescent="0.25">
      <c r="B42" s="166" t="s">
        <v>84</v>
      </c>
      <c r="D42" s="162" t="s">
        <v>85</v>
      </c>
      <c r="F42" s="91"/>
    </row>
    <row r="43" spans="2:17" x14ac:dyDescent="0.25">
      <c r="B43" s="214" t="s">
        <v>86</v>
      </c>
      <c r="D43" s="1" t="s">
        <v>87</v>
      </c>
      <c r="F43" s="91"/>
    </row>
    <row r="44" spans="2:17" x14ac:dyDescent="0.25">
      <c r="B44" s="215" t="s">
        <v>29</v>
      </c>
      <c r="D44" s="1" t="s">
        <v>33</v>
      </c>
      <c r="F44" s="24"/>
    </row>
    <row r="45" spans="2:17" x14ac:dyDescent="0.25">
      <c r="B45" s="215" t="s">
        <v>88</v>
      </c>
      <c r="D45" s="1" t="s">
        <v>89</v>
      </c>
    </row>
    <row r="46" spans="2:17" x14ac:dyDescent="0.25">
      <c r="B46" s="215" t="s">
        <v>28</v>
      </c>
      <c r="D46" s="1" t="s">
        <v>35</v>
      </c>
    </row>
    <row r="47" spans="2:17" x14ac:dyDescent="0.25">
      <c r="B47" s="215" t="s">
        <v>90</v>
      </c>
      <c r="D47" s="1" t="s">
        <v>91</v>
      </c>
    </row>
    <row r="48" spans="2:17" x14ac:dyDescent="0.25">
      <c r="B48" s="215" t="s">
        <v>92</v>
      </c>
      <c r="D48" s="1" t="s">
        <v>93</v>
      </c>
    </row>
    <row r="49" spans="2:4" x14ac:dyDescent="0.25">
      <c r="B49" s="215" t="s">
        <v>94</v>
      </c>
      <c r="D49" s="1" t="s">
        <v>95</v>
      </c>
    </row>
    <row r="50" spans="2:4" x14ac:dyDescent="0.25">
      <c r="B50" s="215" t="s">
        <v>72</v>
      </c>
      <c r="D50" s="1" t="s">
        <v>96</v>
      </c>
    </row>
    <row r="51" spans="2:4" x14ac:dyDescent="0.25">
      <c r="B51" s="215" t="s">
        <v>97</v>
      </c>
      <c r="D51" s="1" t="s">
        <v>98</v>
      </c>
    </row>
    <row r="52" spans="2:4" x14ac:dyDescent="0.25">
      <c r="B52" s="216"/>
      <c r="D52" s="1" t="s">
        <v>99</v>
      </c>
    </row>
    <row r="53" spans="2:4" x14ac:dyDescent="0.25">
      <c r="B53" s="217"/>
      <c r="D53" s="1"/>
    </row>
    <row r="54" spans="2:4" x14ac:dyDescent="0.25">
      <c r="B54" s="221"/>
      <c r="D54" s="1"/>
    </row>
    <row r="55" spans="2:4" x14ac:dyDescent="0.25">
      <c r="B55" s="218" t="str">
        <f>B41&amp;" lag - Dobbel serie"</f>
        <v>9 lag - Dobbel serie</v>
      </c>
      <c r="D55" s="191" t="str">
        <f>D41&amp;" lag - Dobbel serie"</f>
        <v>10 lag - Dobbel serie</v>
      </c>
    </row>
    <row r="56" spans="2:4" x14ac:dyDescent="0.25">
      <c r="B56" s="219" t="s">
        <v>100</v>
      </c>
      <c r="D56" s="167" t="str">
        <f>(D41-1)*2&amp;" kamper"</f>
        <v>18 kamper</v>
      </c>
    </row>
    <row r="57" spans="2:4" x14ac:dyDescent="0.25">
      <c r="B57" s="48"/>
      <c r="C57" s="47"/>
    </row>
  </sheetData>
  <sortState xmlns:xlrd2="http://schemas.microsoft.com/office/spreadsheetml/2017/richdata2" ref="B43:B54">
    <sortCondition ref="B43"/>
  </sortState>
  <phoneticPr fontId="8" type="noConversion"/>
  <pageMargins left="0.7" right="0.7" top="0.75" bottom="0.75" header="0.3" footer="0.3"/>
  <pageSetup paperSize="9" scale="23" orientation="portrait" r:id="rId1"/>
  <headerFooter>
    <oddHeader>&amp;LSenior Kvinner&amp;CPuljeoppsett Sesongen 2016/2017_x000D_Høringsforslag - frist 22.mai for innspill&amp;RNHF Region Vest</oddHeader>
    <oddFooter>&amp;L13.mai 2016&amp;R&amp;P av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E31AAFE6757D4385D5332B948675ED" ma:contentTypeVersion="9" ma:contentTypeDescription="Opprett et nytt dokument." ma:contentTypeScope="" ma:versionID="8ab41cc8771205f99b4d8739f71c0588">
  <xsd:schema xmlns:xsd="http://www.w3.org/2001/XMLSchema" xmlns:xs="http://www.w3.org/2001/XMLSchema" xmlns:p="http://schemas.microsoft.com/office/2006/metadata/properties" xmlns:ns2="bcae501f-39b9-4ba6-8240-41d280134e31" xmlns:ns3="c78afa1b-15c1-4fee-8666-b795360a0935" targetNamespace="http://schemas.microsoft.com/office/2006/metadata/properties" ma:root="true" ma:fieldsID="66c42c47fcb34c70d3d050caa1dae47a" ns2:_="" ns3:_="">
    <xsd:import namespace="bcae501f-39b9-4ba6-8240-41d280134e31"/>
    <xsd:import namespace="c78afa1b-15c1-4fee-8666-b795360a09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e501f-39b9-4ba6-8240-41d280134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afa1b-15c1-4fee-8666-b795360a09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60D4BD-3C55-48CA-8748-1A4141B3B5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ae501f-39b9-4ba6-8240-41d280134e31"/>
    <ds:schemaRef ds:uri="c78afa1b-15c1-4fee-8666-b795360a09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3D08E6-6E9F-4255-8F30-DAE05AA95A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7EDFFC-01E5-4EF9-B3AF-036B1D2E572E}">
  <ds:schemaRefs>
    <ds:schemaRef ds:uri="http://purl.org/dc/terms/"/>
    <ds:schemaRef ds:uri="http://purl.org/dc/elements/1.1/"/>
    <ds:schemaRef ds:uri="bcae501f-39b9-4ba6-8240-41d280134e31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78afa1b-15c1-4fee-8666-b795360a093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HU</vt:lpstr>
      <vt:lpstr>Gutter</vt:lpstr>
      <vt:lpstr>Jenter</vt:lpstr>
      <vt:lpstr>Senior Menn</vt:lpstr>
      <vt:lpstr>Senior Kvinner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Trones, Siv</dc:creator>
  <cp:keywords/>
  <dc:description/>
  <cp:lastModifiedBy>Ullestad, Christine</cp:lastModifiedBy>
  <cp:revision/>
  <cp:lastPrinted>2021-05-25T09:58:27Z</cp:lastPrinted>
  <dcterms:created xsi:type="dcterms:W3CDTF">2016-05-07T08:28:12Z</dcterms:created>
  <dcterms:modified xsi:type="dcterms:W3CDTF">2021-05-25T14:36:47Z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0x010100CBE31AAFE6757D4385D5332B948675ED</vt:lpwstr>
  </property>
  <property fmtid="{D5CDD505-2E9C-101B-9397-08002B2CF9AE}" pid="3" name="Dokumentkategori">
    <vt:lpwstr/>
  </property>
  <property fmtid="{D5CDD505-2E9C-101B-9397-08002B2CF9AE}" pid="4" name="OrgTilhorighet">
    <vt:lpwstr>1;#SF33 Region Vest|505c3eba-d34a-4709-927d-01c0c0fecb8c</vt:lpwstr>
  </property>
  <property fmtid="{D5CDD505-2E9C-101B-9397-08002B2CF9AE}" pid="5" name="_dlc_DocIdItemGuid">
    <vt:lpwstr>0e57c35a-b534-4023-afb9-85069602346a</vt:lpwstr>
  </property>
</Properties>
</file>