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HFRegionVest-ansatte/Delte dokumenter/Konkurranse/01 - Sesong/07 - Sesong 2026 - 2027/02 - Sesongplanlegging/02 - Sesongplanlegging/03 - Avdelingsoppsett/"/>
    </mc:Choice>
  </mc:AlternateContent>
  <xr:revisionPtr revIDLastSave="1185" documentId="8_{B63B0CFF-9526-4E32-A35A-A031BD3DAD11}" xr6:coauthVersionLast="47" xr6:coauthVersionMax="47" xr10:uidLastSave="{9EFF1739-9A44-435C-9DEF-0EFB4F22CF47}"/>
  <bookViews>
    <workbookView xWindow="-38520" yWindow="-120" windowWidth="38640" windowHeight="21120" firstSheet="1" activeTab="2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Jenter!$L$207:$L$209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5" i="3" l="1"/>
  <c r="B156" i="3"/>
  <c r="D141" i="2"/>
  <c r="F21" i="7"/>
  <c r="F20" i="7"/>
  <c r="B42" i="2"/>
  <c r="H43" i="3"/>
  <c r="J5" i="7"/>
  <c r="D4" i="5"/>
  <c r="N5" i="7" l="1"/>
  <c r="L5" i="7"/>
  <c r="H57" i="3"/>
  <c r="D4" i="3"/>
  <c r="D26" i="3" s="1"/>
  <c r="B4" i="3"/>
  <c r="B26" i="3" s="1"/>
  <c r="D3" i="2"/>
  <c r="B3" i="2"/>
  <c r="D314" i="2"/>
  <c r="D315" i="2"/>
  <c r="F166" i="3"/>
  <c r="F181" i="3" s="1"/>
  <c r="D166" i="3"/>
  <c r="F140" i="3"/>
  <c r="F110" i="2"/>
  <c r="F134" i="2" s="1"/>
  <c r="D110" i="2"/>
  <c r="D134" i="2" s="1"/>
  <c r="B110" i="2"/>
  <c r="D109" i="3"/>
  <c r="D129" i="3" s="1"/>
  <c r="F109" i="3"/>
  <c r="F115" i="3" s="1"/>
  <c r="H165" i="2"/>
  <c r="H178" i="2" s="1"/>
  <c r="H42" i="2"/>
  <c r="F324" i="2"/>
  <c r="D42" i="2"/>
  <c r="F233" i="2"/>
  <c r="H143" i="2"/>
  <c r="H158" i="2" s="1"/>
  <c r="F143" i="2"/>
  <c r="F158" i="2" s="1"/>
  <c r="J77" i="2"/>
  <c r="J87" i="2" s="1"/>
  <c r="H110" i="2"/>
  <c r="J110" i="2"/>
  <c r="N77" i="2"/>
  <c r="N90" i="2" s="1"/>
  <c r="L77" i="2"/>
  <c r="L90" i="2" s="1"/>
  <c r="D324" i="2"/>
  <c r="D340" i="2" s="1"/>
  <c r="B134" i="2" l="1"/>
  <c r="D108" i="2"/>
  <c r="H177" i="2"/>
  <c r="D339" i="2"/>
  <c r="F182" i="3"/>
  <c r="F159" i="2"/>
  <c r="H159" i="2"/>
  <c r="F339" i="2"/>
  <c r="F340" i="2"/>
  <c r="F165" i="2"/>
  <c r="D140" i="3"/>
  <c r="F188" i="2" l="1"/>
  <c r="H109" i="3"/>
  <c r="D77" i="3"/>
  <c r="H140" i="3" l="1"/>
  <c r="H156" i="3" s="1"/>
  <c r="B43" i="3"/>
  <c r="D43" i="3"/>
  <c r="D40" i="3" s="1"/>
  <c r="H155" i="3" l="1"/>
  <c r="D64" i="3"/>
  <c r="P42" i="2"/>
  <c r="P54" i="2" s="1"/>
  <c r="H166" i="3"/>
  <c r="F77" i="3"/>
  <c r="F91" i="3" s="1"/>
  <c r="L4" i="3"/>
  <c r="L16" i="3" s="1"/>
  <c r="J4" i="3"/>
  <c r="J16" i="3" s="1"/>
  <c r="F247" i="2"/>
  <c r="F248" i="2"/>
  <c r="F202" i="2"/>
  <c r="D188" i="2"/>
  <c r="B188" i="2"/>
  <c r="J124" i="2"/>
  <c r="H124" i="2"/>
  <c r="L3" i="2"/>
  <c r="B203" i="2" l="1"/>
  <c r="B202" i="2"/>
  <c r="D203" i="2"/>
  <c r="D202" i="2"/>
  <c r="B324" i="2"/>
  <c r="H4" i="3"/>
  <c r="B340" i="2" l="1"/>
  <c r="F322" i="2"/>
  <c r="H16" i="3"/>
  <c r="D1" i="3"/>
  <c r="B339" i="2"/>
  <c r="D233" i="2" l="1"/>
  <c r="D165" i="2"/>
  <c r="D178" i="2" s="1"/>
  <c r="B165" i="2"/>
  <c r="B177" i="2" l="1"/>
  <c r="D248" i="2"/>
  <c r="D247" i="2"/>
  <c r="B178" i="2"/>
  <c r="D177" i="2"/>
  <c r="F77" i="2"/>
  <c r="H77" i="2"/>
  <c r="H99" i="2" s="1"/>
  <c r="D77" i="2"/>
  <c r="B77" i="2"/>
  <c r="H69" i="2"/>
  <c r="L42" i="2"/>
  <c r="L54" i="2" s="1"/>
  <c r="N42" i="2"/>
  <c r="N54" i="2" s="1"/>
  <c r="D32" i="2"/>
  <c r="B64" i="3"/>
  <c r="B140" i="3"/>
  <c r="B192" i="3"/>
  <c r="F190" i="3" s="1"/>
  <c r="N19" i="7"/>
  <c r="F99" i="2" l="1"/>
  <c r="D75" i="2"/>
  <c r="D137" i="3"/>
  <c r="D182" i="3"/>
  <c r="D181" i="3"/>
  <c r="D156" i="3"/>
  <c r="D155" i="3"/>
  <c r="F156" i="3"/>
  <c r="F155" i="3"/>
  <c r="B204" i="3"/>
  <c r="B203" i="3"/>
  <c r="N20" i="7"/>
  <c r="B5" i="7" l="1"/>
  <c r="F300" i="2"/>
  <c r="F42" i="2"/>
  <c r="F69" i="2" s="1"/>
  <c r="B69" i="2"/>
  <c r="D69" i="2"/>
  <c r="B143" i="2"/>
  <c r="D143" i="2"/>
  <c r="B233" i="2"/>
  <c r="D278" i="2"/>
  <c r="D294" i="2" s="1"/>
  <c r="B278" i="2"/>
  <c r="B294" i="2" s="1"/>
  <c r="F3" i="2"/>
  <c r="F32" i="2" s="1"/>
  <c r="F315" i="2" l="1"/>
  <c r="D275" i="2"/>
  <c r="B248" i="2"/>
  <c r="B247" i="2"/>
  <c r="D159" i="2"/>
  <c r="D158" i="2"/>
  <c r="B159" i="2"/>
  <c r="B158" i="2"/>
  <c r="D40" i="2"/>
  <c r="F203" i="2"/>
  <c r="H182" i="3"/>
  <c r="H181" i="3"/>
  <c r="F314" i="2"/>
  <c r="B109" i="3"/>
  <c r="D107" i="3" s="1"/>
  <c r="D97" i="3"/>
  <c r="B77" i="3"/>
  <c r="D74" i="3" s="1"/>
  <c r="J20" i="7"/>
  <c r="H5" i="7"/>
  <c r="H21" i="7" s="1"/>
  <c r="F5" i="7"/>
  <c r="B32" i="2"/>
  <c r="N3" i="2"/>
  <c r="N15" i="2" s="1"/>
  <c r="J3" i="2"/>
  <c r="L17" i="2"/>
  <c r="L21" i="7"/>
  <c r="D5" i="7"/>
  <c r="D21" i="7" s="1"/>
  <c r="B128" i="3" l="1"/>
  <c r="J17" i="2"/>
  <c r="D1" i="2"/>
  <c r="D2" i="7"/>
  <c r="L20" i="7"/>
  <c r="D20" i="7"/>
  <c r="J21" i="7"/>
  <c r="H20" i="7"/>
  <c r="F4" i="5" l="1"/>
  <c r="D293" i="2" l="1"/>
  <c r="B293" i="2"/>
  <c r="B4" i="5" l="1"/>
  <c r="D2" i="5" s="1"/>
  <c r="B20" i="5" l="1"/>
  <c r="D253" i="2"/>
  <c r="B253" i="2"/>
  <c r="B166" i="3"/>
  <c r="D163" i="3" s="1"/>
  <c r="D99" i="2"/>
  <c r="B209" i="2"/>
  <c r="D209" i="2"/>
  <c r="D4" i="6"/>
  <c r="D14" i="6"/>
  <c r="B4" i="6"/>
  <c r="B14" i="6"/>
  <c r="D231" i="2" l="1"/>
  <c r="D185" i="2"/>
  <c r="B182" i="3"/>
  <c r="B181" i="3"/>
  <c r="D226" i="2"/>
  <c r="D225" i="2"/>
  <c r="B225" i="2"/>
  <c r="B226" i="2"/>
  <c r="B270" i="2"/>
  <c r="B269" i="2"/>
  <c r="D270" i="2"/>
  <c r="D269" i="2"/>
  <c r="B99" i="2"/>
  <c r="B21" i="5"/>
  <c r="F19" i="5" l="1"/>
  <c r="F20" i="5"/>
  <c r="B97" i="3" l="1"/>
  <c r="D21" i="5" l="1"/>
  <c r="D20" i="5"/>
  <c r="B21" i="7"/>
  <c r="B20" i="7"/>
  <c r="F178" i="2" l="1"/>
  <c r="F177" i="2"/>
  <c r="H123" i="3"/>
  <c r="B314" i="2"/>
  <c r="B315" i="2"/>
</calcChain>
</file>

<file path=xl/sharedStrings.xml><?xml version="1.0" encoding="utf-8"?>
<sst xmlns="http://schemas.openxmlformats.org/spreadsheetml/2006/main" count="1279" uniqueCount="437">
  <si>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</si>
  <si>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</si>
  <si>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</si>
  <si>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</si>
  <si>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</si>
  <si>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</si>
  <si>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</si>
  <si>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Sone 1-3</t>
  </si>
  <si>
    <t>Gutter 9 A01 H</t>
  </si>
  <si>
    <t>Gutter 9 A02 H</t>
  </si>
  <si>
    <t>Gutter 9 A01 SF</t>
  </si>
  <si>
    <t>Gutter 9 A 02 SF</t>
  </si>
  <si>
    <t>Gutter 9 A 03 SF</t>
  </si>
  <si>
    <t>Øygarden</t>
  </si>
  <si>
    <t xml:space="preserve">Søreide </t>
  </si>
  <si>
    <t>Åsane</t>
  </si>
  <si>
    <t>Bremanger</t>
  </si>
  <si>
    <t>Askvoll</t>
  </si>
  <si>
    <t>Jotun</t>
  </si>
  <si>
    <t>Sund</t>
  </si>
  <si>
    <t>Søreide 2</t>
  </si>
  <si>
    <t>Bjørnar 1</t>
  </si>
  <si>
    <t>Eid</t>
  </si>
  <si>
    <t>Dale</t>
  </si>
  <si>
    <t>Jotun 2</t>
  </si>
  <si>
    <t>Lyngbø</t>
  </si>
  <si>
    <t>Søreide 3</t>
  </si>
  <si>
    <t>Bjørnar 2</t>
  </si>
  <si>
    <t>Jølster</t>
  </si>
  <si>
    <t>Dale 2</t>
  </si>
  <si>
    <t>Sogndal</t>
  </si>
  <si>
    <t>Lyngbø 2</t>
  </si>
  <si>
    <t xml:space="preserve">Søre Neset </t>
  </si>
  <si>
    <t>Bjørnar 3</t>
  </si>
  <si>
    <t>Sandane</t>
  </si>
  <si>
    <t>Florø</t>
  </si>
  <si>
    <t>Syril</t>
  </si>
  <si>
    <t>Askøy Blå</t>
  </si>
  <si>
    <t>Søre Neset 2</t>
  </si>
  <si>
    <t>Bjørnar 4</t>
  </si>
  <si>
    <t>Sandane 2</t>
  </si>
  <si>
    <t>Høyang</t>
  </si>
  <si>
    <t>Syril 2</t>
  </si>
  <si>
    <t>Askøy Rød</t>
  </si>
  <si>
    <t>Fana</t>
  </si>
  <si>
    <t>Viking, TIF</t>
  </si>
  <si>
    <t>Årdalstangen</t>
  </si>
  <si>
    <t>Mathopen Grønn</t>
  </si>
  <si>
    <t xml:space="preserve">Gneist </t>
  </si>
  <si>
    <t>Tertnes</t>
  </si>
  <si>
    <t>Mathopen Svart</t>
  </si>
  <si>
    <t>Stord 1</t>
  </si>
  <si>
    <t>Eidsvåg</t>
  </si>
  <si>
    <t>Nordre Fjell</t>
  </si>
  <si>
    <t>Stord 2</t>
  </si>
  <si>
    <t>Flaktveit</t>
  </si>
  <si>
    <t xml:space="preserve">Bergensdalen </t>
  </si>
  <si>
    <t>Bjarg</t>
  </si>
  <si>
    <t>Nordnes</t>
  </si>
  <si>
    <t>Bergensdalen 2</t>
  </si>
  <si>
    <t>Bjarg 2</t>
  </si>
  <si>
    <t>Nordnes 2</t>
  </si>
  <si>
    <t>15 kamper</t>
  </si>
  <si>
    <t>Bergensdalen 3</t>
  </si>
  <si>
    <t>Bønes</t>
  </si>
  <si>
    <t>Fyllingen Karabatic</t>
  </si>
  <si>
    <t>Bergensdalen 4</t>
  </si>
  <si>
    <t>14 kamper</t>
  </si>
  <si>
    <t>Gutter 10 år</t>
  </si>
  <si>
    <t>Gutter 10 A01 H</t>
  </si>
  <si>
    <t>Gutter 10 A02 H</t>
  </si>
  <si>
    <t>G 10 A 01 SF</t>
  </si>
  <si>
    <t>Lindås</t>
  </si>
  <si>
    <t>Bryggja</t>
  </si>
  <si>
    <t>Sotra</t>
  </si>
  <si>
    <t>Os</t>
  </si>
  <si>
    <t>Nordre Holsnøy</t>
  </si>
  <si>
    <t>Hyen</t>
  </si>
  <si>
    <t>Sogndal 2</t>
  </si>
  <si>
    <t>Stord</t>
  </si>
  <si>
    <t>Bjørnar</t>
  </si>
  <si>
    <t>Stord 3</t>
  </si>
  <si>
    <t xml:space="preserve"> </t>
  </si>
  <si>
    <t>Stord 4</t>
  </si>
  <si>
    <t>Nore Neset</t>
  </si>
  <si>
    <t>Tertnes 2</t>
  </si>
  <si>
    <t>Solid</t>
  </si>
  <si>
    <t>Askøy</t>
  </si>
  <si>
    <t>Søre Neset</t>
  </si>
  <si>
    <t>Askøy 3</t>
  </si>
  <si>
    <t xml:space="preserve">Fana </t>
  </si>
  <si>
    <t>Fana 2</t>
  </si>
  <si>
    <t>Fana 3</t>
  </si>
  <si>
    <t>Bergensdalen</t>
  </si>
  <si>
    <t xml:space="preserve">Bønes </t>
  </si>
  <si>
    <t>Bønes 2</t>
  </si>
  <si>
    <t>Gutter 11 år</t>
  </si>
  <si>
    <t>Gutter 11 A01 H</t>
  </si>
  <si>
    <t>Gutter 11 B01 H</t>
  </si>
  <si>
    <t>Gutter 11 A01 SF</t>
  </si>
  <si>
    <t>Aurland</t>
  </si>
  <si>
    <t>Bjarg 3</t>
  </si>
  <si>
    <t>Eikelandsfjorden</t>
  </si>
  <si>
    <t>Dale IL, Vaksdal</t>
  </si>
  <si>
    <t>Åsane 2</t>
  </si>
  <si>
    <t>Kjøkkelvik 2</t>
  </si>
  <si>
    <t>Kjøkkelvik</t>
  </si>
  <si>
    <t>Gneist 2</t>
  </si>
  <si>
    <t>Førde</t>
  </si>
  <si>
    <t>Gneist</t>
  </si>
  <si>
    <t>Sandviken 2</t>
  </si>
  <si>
    <t>Førde 2</t>
  </si>
  <si>
    <t>Kvinnherad</t>
  </si>
  <si>
    <t>Sandviken</t>
  </si>
  <si>
    <t>Mathopen</t>
  </si>
  <si>
    <t>14 kampar</t>
  </si>
  <si>
    <t>Gutter 12</t>
  </si>
  <si>
    <t>Gutter 12  A01 H</t>
  </si>
  <si>
    <t>G 12 C01 H</t>
  </si>
  <si>
    <t>Gutter 12  A02 SF</t>
  </si>
  <si>
    <t>Søreide</t>
  </si>
  <si>
    <t>Voss</t>
  </si>
  <si>
    <t>Samnanger</t>
  </si>
  <si>
    <t>Askvoll 2</t>
  </si>
  <si>
    <t>Bjarg 4</t>
  </si>
  <si>
    <t>Gneist 3</t>
  </si>
  <si>
    <t>Breimsbygda</t>
  </si>
  <si>
    <t>Osterøy</t>
  </si>
  <si>
    <t>Gneist 4</t>
  </si>
  <si>
    <t>Fyllingen</t>
  </si>
  <si>
    <t>Viking TIF</t>
  </si>
  <si>
    <t>14 Kamper</t>
  </si>
  <si>
    <t>Viking TIF 2</t>
  </si>
  <si>
    <t>Solid 1</t>
  </si>
  <si>
    <t>Gutter 14 år</t>
  </si>
  <si>
    <t>sone 1-3</t>
  </si>
  <si>
    <t>Gutter 14 A01 H</t>
  </si>
  <si>
    <t>Gutter 14 B1 H</t>
  </si>
  <si>
    <t>Gutter 14 B2 H</t>
  </si>
  <si>
    <t>G 14 B 01 SF</t>
  </si>
  <si>
    <t>Sotra 2</t>
  </si>
  <si>
    <t xml:space="preserve">Lyngbø </t>
  </si>
  <si>
    <t>Gloppen</t>
  </si>
  <si>
    <t>Gloppen 2</t>
  </si>
  <si>
    <t>Stryn</t>
  </si>
  <si>
    <t>Bønes 3 C</t>
  </si>
  <si>
    <t>Vikane</t>
  </si>
  <si>
    <t>Åheim</t>
  </si>
  <si>
    <t>Nr 1 blir Regionsmester</t>
  </si>
  <si>
    <t>Nr 1 og 2 i BB1 går til FM</t>
  </si>
  <si>
    <t>Nr 1 og 2 til FM</t>
  </si>
  <si>
    <t>Gutter 16 år</t>
  </si>
  <si>
    <t>Gutter 16 A01 H</t>
  </si>
  <si>
    <t>Gutter 16 B01 H</t>
  </si>
  <si>
    <t>Gutter 16 B02 H</t>
  </si>
  <si>
    <t>G 16 B SF</t>
  </si>
  <si>
    <t>Askvoll/Dale</t>
  </si>
  <si>
    <t>Viking Bergen</t>
  </si>
  <si>
    <t>Sotra 3</t>
  </si>
  <si>
    <t>Fyllingen 2</t>
  </si>
  <si>
    <t>Florø 2</t>
  </si>
  <si>
    <t>Viking Bergen 2</t>
  </si>
  <si>
    <t>Jølster/Førde</t>
  </si>
  <si>
    <t xml:space="preserve">Åsane </t>
  </si>
  <si>
    <t xml:space="preserve">Eidsvåg </t>
  </si>
  <si>
    <t>Gutter 17-20 år</t>
  </si>
  <si>
    <t>Jenter 9 år</t>
  </si>
  <si>
    <t>Jenter 9 år A01 H</t>
  </si>
  <si>
    <t>Jenter 9 år A02 H</t>
  </si>
  <si>
    <t>Jenter 9 år A03 H</t>
  </si>
  <si>
    <t>Jenter 9 år  A01 SF</t>
  </si>
  <si>
    <t>Jenter 9 år  A02 SF</t>
  </si>
  <si>
    <t>Jenter 9 år  A03 SF</t>
  </si>
  <si>
    <t>Øygarden J9</t>
  </si>
  <si>
    <t>Sotra 1</t>
  </si>
  <si>
    <t>Løv-Ham 1</t>
  </si>
  <si>
    <t>Løv-Ham 2</t>
  </si>
  <si>
    <t>Kalandseid</t>
  </si>
  <si>
    <t>Løv-Ham 3</t>
  </si>
  <si>
    <t>Eid 2</t>
  </si>
  <si>
    <t>Askøy 1</t>
  </si>
  <si>
    <t>Lysekloster</t>
  </si>
  <si>
    <t>Sogndal 3</t>
  </si>
  <si>
    <t>Askøy 2</t>
  </si>
  <si>
    <t>Gaular</t>
  </si>
  <si>
    <t>Os 1</t>
  </si>
  <si>
    <t>Askøy Gul</t>
  </si>
  <si>
    <t>Nore Neset 1</t>
  </si>
  <si>
    <t>Høyang 2</t>
  </si>
  <si>
    <t>Nore Neset Idretslag 2</t>
  </si>
  <si>
    <t>Åsane 3</t>
  </si>
  <si>
    <t>Nordre Fjell rød</t>
  </si>
  <si>
    <t>Bjarg 5</t>
  </si>
  <si>
    <t>Nordre Fjell hvit</t>
  </si>
  <si>
    <t>Bjarg 6</t>
  </si>
  <si>
    <t>Bønes 1</t>
  </si>
  <si>
    <t>Fana A1</t>
  </si>
  <si>
    <t>Fana U1</t>
  </si>
  <si>
    <t>Fana A2</t>
  </si>
  <si>
    <t>Bønes 3</t>
  </si>
  <si>
    <t>Fana U2</t>
  </si>
  <si>
    <t>Fana A3</t>
  </si>
  <si>
    <t>Bønes 4</t>
  </si>
  <si>
    <t>Fyllingen 1</t>
  </si>
  <si>
    <t>Jenter 10 år</t>
  </si>
  <si>
    <t>Jenter 10 A01 H</t>
  </si>
  <si>
    <t>Jenter 10 A02 H</t>
  </si>
  <si>
    <t>Jenter 10 A03 H</t>
  </si>
  <si>
    <t>Jenter 10 A04 H</t>
  </si>
  <si>
    <t>Jenter 10 A01 SF</t>
  </si>
  <si>
    <t>Jenter 10 A02 SF</t>
  </si>
  <si>
    <t>Jenter 10 A03 SF</t>
  </si>
  <si>
    <t>Øygarden Jenter 2016</t>
  </si>
  <si>
    <t>Alvidra</t>
  </si>
  <si>
    <t>Bjørn</t>
  </si>
  <si>
    <t>Øygarden Jenter 2016 - 2</t>
  </si>
  <si>
    <t>Alvidra 2</t>
  </si>
  <si>
    <t xml:space="preserve">Florø </t>
  </si>
  <si>
    <t>Eikefjord</t>
  </si>
  <si>
    <t>Bjørn 2</t>
  </si>
  <si>
    <t xml:space="preserve">Sund Rød </t>
  </si>
  <si>
    <t>Sund Blå</t>
  </si>
  <si>
    <t xml:space="preserve">Manger </t>
  </si>
  <si>
    <t>Manger Idrettslag 2</t>
  </si>
  <si>
    <t>Bergensdalen Idrettslag 3</t>
  </si>
  <si>
    <t>Bjarg 1</t>
  </si>
  <si>
    <t>Stadlandet</t>
  </si>
  <si>
    <t xml:space="preserve">Flaktveit </t>
  </si>
  <si>
    <t>Løv Ham</t>
  </si>
  <si>
    <t>Askøy Øst 1</t>
  </si>
  <si>
    <t>Flaktveit 2</t>
  </si>
  <si>
    <t>Askøy Øst 2</t>
  </si>
  <si>
    <t>Askøy Øst 6</t>
  </si>
  <si>
    <t>Nordre Holsnøy 2</t>
  </si>
  <si>
    <t>Viking 2</t>
  </si>
  <si>
    <t>Fana M1</t>
  </si>
  <si>
    <t>Askøy Nord/Vest 7</t>
  </si>
  <si>
    <t>Nordre Holsnøy 3</t>
  </si>
  <si>
    <t>Fana M2</t>
  </si>
  <si>
    <t>Askøy Nord/Vest 8</t>
  </si>
  <si>
    <t>Askøy Nord/Vest 9</t>
  </si>
  <si>
    <t>Kjøkkelvik Svart</t>
  </si>
  <si>
    <t>Nore Neset 2</t>
  </si>
  <si>
    <t>Kjøkkelvik Gul</t>
  </si>
  <si>
    <t>Nore Neset Idrettslag 3</t>
  </si>
  <si>
    <t>Askøy Øst 3</t>
  </si>
  <si>
    <t>Askøy Øst 4</t>
  </si>
  <si>
    <t>Bønes Idrettslag 4</t>
  </si>
  <si>
    <t>Askøy Øst 5</t>
  </si>
  <si>
    <t xml:space="preserve">Bjørnar </t>
  </si>
  <si>
    <t>Sotra 4</t>
  </si>
  <si>
    <t>Kjøkkelvik Rød</t>
  </si>
  <si>
    <t>Kjøkkelvik Hvit</t>
  </si>
  <si>
    <t>Bjørnar 5</t>
  </si>
  <si>
    <t>Mathopen Idrettlag</t>
  </si>
  <si>
    <t>Mathopen Idrettslag 2</t>
  </si>
  <si>
    <t>Jenter 11 år</t>
  </si>
  <si>
    <t>Jenter 11 A01 H</t>
  </si>
  <si>
    <t>Jenter 11 A02 H</t>
  </si>
  <si>
    <t>Jenter 11 B01 H</t>
  </si>
  <si>
    <t>Jenter 11 B02 H</t>
  </si>
  <si>
    <t>Jenter 11 C01 H</t>
  </si>
  <si>
    <t xml:space="preserve">Bjarg  </t>
  </si>
  <si>
    <t>Bjarg 7</t>
  </si>
  <si>
    <t>Lindås 2</t>
  </si>
  <si>
    <t>Øygarden 2</t>
  </si>
  <si>
    <t>Jenter 11 A03 SF</t>
  </si>
  <si>
    <t>Jenter 11 A04 SF</t>
  </si>
  <si>
    <t xml:space="preserve">Åsane  </t>
  </si>
  <si>
    <t>Fana 4</t>
  </si>
  <si>
    <t>Fana 5</t>
  </si>
  <si>
    <t>Hafslo</t>
  </si>
  <si>
    <t>Askøy 6</t>
  </si>
  <si>
    <t>Askøy Svart</t>
  </si>
  <si>
    <t>Sotra 5</t>
  </si>
  <si>
    <t>Florø 3</t>
  </si>
  <si>
    <t>Stord 5</t>
  </si>
  <si>
    <t>Sotra 6</t>
  </si>
  <si>
    <t>Eidsvåg IL 2</t>
  </si>
  <si>
    <t>Vik</t>
  </si>
  <si>
    <t>Stord 6</t>
  </si>
  <si>
    <t>Odda</t>
  </si>
  <si>
    <t>Askøy 4</t>
  </si>
  <si>
    <t>Øyglimt</t>
  </si>
  <si>
    <t>Askøy 5</t>
  </si>
  <si>
    <t>Bremnes</t>
  </si>
  <si>
    <t xml:space="preserve">Sotra  </t>
  </si>
  <si>
    <t xml:space="preserve">Sund </t>
  </si>
  <si>
    <t>Sund 2</t>
  </si>
  <si>
    <t>Os 2</t>
  </si>
  <si>
    <t>Vadmyra</t>
  </si>
  <si>
    <t xml:space="preserve">Bergensdalen  </t>
  </si>
  <si>
    <t>Jenter 12 år</t>
  </si>
  <si>
    <t>Jenter 12 A02 H</t>
  </si>
  <si>
    <t>Jenter 12 B01 H</t>
  </si>
  <si>
    <t>Jenter 12 A01 SF</t>
  </si>
  <si>
    <t>Jenter 12 A02 SF</t>
  </si>
  <si>
    <t>Hyllestad</t>
  </si>
  <si>
    <t>Manger</t>
  </si>
  <si>
    <t>Solid 2</t>
  </si>
  <si>
    <t>IL Alvidra 2</t>
  </si>
  <si>
    <t>Os 3</t>
  </si>
  <si>
    <t>Stryn 2</t>
  </si>
  <si>
    <t>Sund håndball 2</t>
  </si>
  <si>
    <t>Tertnes 3</t>
  </si>
  <si>
    <t>Løv- Ham 2</t>
  </si>
  <si>
    <t xml:space="preserve">14 kamper </t>
  </si>
  <si>
    <t>Jenter 13 år</t>
  </si>
  <si>
    <t>J13 A1 H</t>
  </si>
  <si>
    <t>J13 A2 H</t>
  </si>
  <si>
    <t>Jenter 13 A SF01</t>
  </si>
  <si>
    <t>Jenter 13 A SF02</t>
  </si>
  <si>
    <t>Løvham</t>
  </si>
  <si>
    <t>Sædalen</t>
  </si>
  <si>
    <t>Søre Neset 1</t>
  </si>
  <si>
    <t>Jølster 2</t>
  </si>
  <si>
    <t>nr. 1 og 2 går til FM</t>
  </si>
  <si>
    <t>J13 B1 H</t>
  </si>
  <si>
    <t>J13 B2 H</t>
  </si>
  <si>
    <t>J13 B3 H</t>
  </si>
  <si>
    <t>J13 C1 H</t>
  </si>
  <si>
    <t>Løvham 2</t>
  </si>
  <si>
    <t>Eidsvåg 2</t>
  </si>
  <si>
    <t>Åsane  2</t>
  </si>
  <si>
    <t>Sædalen 2</t>
  </si>
  <si>
    <t>Vadmyra 2</t>
  </si>
  <si>
    <t>Nordre Holsnøy/Knarvik</t>
  </si>
  <si>
    <t>Kjøkkelvik 3</t>
  </si>
  <si>
    <t>Nordre Fjell 2</t>
  </si>
  <si>
    <t>Jenter 14 år</t>
  </si>
  <si>
    <t>Jenter 14 A01 H</t>
  </si>
  <si>
    <t>Jenter 14 A02 H</t>
  </si>
  <si>
    <t>Jenter 14 A03 SF</t>
  </si>
  <si>
    <t>Jenter 14 B01 H</t>
  </si>
  <si>
    <t>Jenter 14 B02 H</t>
  </si>
  <si>
    <t>Mathopen 2</t>
  </si>
  <si>
    <t>Knarvik</t>
  </si>
  <si>
    <t>Alvidra (C)</t>
  </si>
  <si>
    <t>Lyngbø 2 (C)</t>
  </si>
  <si>
    <t>Jenter 15 år</t>
  </si>
  <si>
    <t>Jenter 15 A01 H</t>
  </si>
  <si>
    <t>Jenter 15 A02 H</t>
  </si>
  <si>
    <t>Sjå J1</t>
  </si>
  <si>
    <t xml:space="preserve">Os </t>
  </si>
  <si>
    <t>Eikanger Idrettslag</t>
  </si>
  <si>
    <t>Viking</t>
  </si>
  <si>
    <t>Jenter 15 B01 H</t>
  </si>
  <si>
    <t>Jenter 15 B02 H</t>
  </si>
  <si>
    <t>Bergensdalen 2 (C)</t>
  </si>
  <si>
    <t>Os Turnforening 3</t>
  </si>
  <si>
    <t xml:space="preserve">Jenter 16 år </t>
  </si>
  <si>
    <t>Jenter 16 A01 H</t>
  </si>
  <si>
    <t>Jenter 16 A02 H</t>
  </si>
  <si>
    <t>nr. 1 går til RM</t>
  </si>
  <si>
    <t xml:space="preserve"> sone 1-3</t>
  </si>
  <si>
    <t> Jenter 16 B01 H</t>
  </si>
  <si>
    <t> Jenter 16 B02 H</t>
  </si>
  <si>
    <t> Jenter 16 B01 SF</t>
  </si>
  <si>
    <t>Nordre Holsnøy Idrettslag 2</t>
  </si>
  <si>
    <t>Jenter 17 -20 år</t>
  </si>
  <si>
    <t>Jenter Junior 17-20 år A01</t>
  </si>
  <si>
    <t>Jenter Junior 17-20 år - B01</t>
  </si>
  <si>
    <t>Jotun (?)</t>
  </si>
  <si>
    <t>Manger Idrettslag</t>
  </si>
  <si>
    <t>Menn Senior</t>
  </si>
  <si>
    <t>lag i klassen</t>
  </si>
  <si>
    <t>3 divisjon</t>
  </si>
  <si>
    <t>4.divisjon Avd 01</t>
  </si>
  <si>
    <t>5.divisjon</t>
  </si>
  <si>
    <t>Mathopen 2 Rullestol</t>
  </si>
  <si>
    <t xml:space="preserve">Fyllingen 2  </t>
  </si>
  <si>
    <t>Fyllingen 3</t>
  </si>
  <si>
    <t>NHHI</t>
  </si>
  <si>
    <t>BI Athletics Bergen</t>
  </si>
  <si>
    <t>Juristfroeningen</t>
  </si>
  <si>
    <t>Åsane 4</t>
  </si>
  <si>
    <t>Førde/Dale</t>
  </si>
  <si>
    <t>Norrøna</t>
  </si>
  <si>
    <t>Viking TIF 4</t>
  </si>
  <si>
    <t xml:space="preserve">BSI 2 </t>
  </si>
  <si>
    <t>Nore neset</t>
  </si>
  <si>
    <t>Viking TIF 3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</si>
  <si>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</si>
  <si>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</si>
  <si>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</si>
  <si>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</si>
  <si>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</si>
  <si>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</si>
  <si>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 02</t>
  </si>
  <si>
    <t>Gøy 7</t>
  </si>
  <si>
    <t>BSI 3</t>
  </si>
  <si>
    <t>Nordre holsenøy</t>
  </si>
  <si>
    <t xml:space="preserve">Bjørnar 2 </t>
  </si>
  <si>
    <t xml:space="preserve">BI </t>
  </si>
  <si>
    <t xml:space="preserve">Førde </t>
  </si>
  <si>
    <t>Mathopen 2 Rullestollag</t>
  </si>
  <si>
    <t>Bsi</t>
  </si>
  <si>
    <t>Juristforeningen</t>
  </si>
  <si>
    <t>Bsi 2</t>
  </si>
  <si>
    <t xml:space="preserve">Lindås </t>
  </si>
  <si>
    <t xml:space="preserve">Øygarden </t>
  </si>
  <si>
    <t xml:space="preserve">Bønes 2 </t>
  </si>
  <si>
    <t xml:space="preserve">Sogndal </t>
  </si>
  <si>
    <t xml:space="preserve">Gneist 2 </t>
  </si>
  <si>
    <t>Bergen Studentatletiske Forening</t>
  </si>
  <si>
    <t>NHHI 2</t>
  </si>
  <si>
    <t>Tysnes</t>
  </si>
  <si>
    <t>Sædalen 1</t>
  </si>
  <si>
    <t>Sædalen 3</t>
  </si>
  <si>
    <t>Sædalen 4</t>
  </si>
  <si>
    <t>Alternativ 1:</t>
  </si>
  <si>
    <t>Jenter 12 B02 + C01 H</t>
  </si>
  <si>
    <t>Spilles fram til første helgen i desember. Deles inn i AA1 og AA2 etter nyttår. nr. 1 og 2 i AA1 går til FM</t>
  </si>
  <si>
    <t>Spilles fram til første helgen i desember. Deles inn i BB1 og BB2 etter nyttår. nr. 1 og 2 i BB1 går til FM</t>
  </si>
  <si>
    <t>Spilles fram til første helgen i desember. Deles inn i BB1, BB2 og BB3 etter nyttår. nr. 1 og 2 i BB1 går til FM</t>
  </si>
  <si>
    <t>Søre Neset 3</t>
  </si>
  <si>
    <t>nr. 1 og 2 spiller finale</t>
  </si>
  <si>
    <t>Spilles fram til første helgen i desember. Deles inn i AA1 og AA2 etter nyttår. nr. 1 og 2 i AA1 går til RM</t>
  </si>
  <si>
    <t xml:space="preserve">Sotra </t>
  </si>
  <si>
    <t>Nr 1 spiller FM</t>
  </si>
  <si>
    <t>Jenter Junior 17-20 år - B02 - SF</t>
  </si>
  <si>
    <t>Gutter 12  B01 H</t>
  </si>
  <si>
    <t>Nr 1 og 2 spiller finale</t>
  </si>
  <si>
    <t>Spilles fram til første helgen i desember. Deles inn i BB1 og BB2 etter nyttår.</t>
  </si>
  <si>
    <t> Jenter 15 B03 SF</t>
  </si>
  <si>
    <t xml:space="preserve">Sone 1-3 </t>
  </si>
  <si>
    <t xml:space="preserve">Førde  </t>
  </si>
  <si>
    <t xml:space="preserve">Sædalen </t>
  </si>
  <si>
    <t>Viking Tif 2</t>
  </si>
  <si>
    <t>Knarvik/Nordre Holsnøy</t>
  </si>
  <si>
    <t>Poengene overføres ikke til nytt oppsett</t>
  </si>
  <si>
    <t>Spilles frem til første helgen i desember. Deles inn i AA1 og AA2 etter nyttår. Nr 1 og 2 i AA 1 går til FM</t>
  </si>
  <si>
    <t>Dale IL, Vaksdal C</t>
  </si>
  <si>
    <t>Eikelandsfjorden C</t>
  </si>
  <si>
    <t xml:space="preserve">Tertnes </t>
  </si>
  <si>
    <t>Obs! Det legges opp til dobbelts serie etter jul</t>
  </si>
  <si>
    <t>Gneist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</si>
</sst>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Aptos Narrow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  <font>
      <strike/>
      <sz val="11"/>
      <color theme="1"/>
      <name val="Calibri"/>
      <family val="2"/>
      <scheme val="minor"/>
    </font>
    <font>
      <sz val="11"/>
      <color rgb="FF333333"/>
      <name val="Helvetica Neue"/>
      <charset val="1"/>
    </font>
    <font>
      <sz val="11"/>
      <color rgb="FF000000"/>
      <name val="Calibri"/>
    </font>
    <font>
      <b/>
      <sz val="11"/>
      <color theme="0"/>
      <name val="Calibri"/>
    </font>
    <font>
      <sz val="11"/>
      <color theme="4" tint="-0.249977111117893"/>
      <name val="Calibri"/>
      <scheme val="minor"/>
    </font>
    <font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71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6" fillId="0" borderId="0" xfId="0" applyFont="1"/>
    <xf numFmtId="0" fontId="0" fillId="0" borderId="4" xfId="0" applyBorder="1"/>
    <xf numFmtId="0" fontId="12" fillId="5" borderId="0" xfId="0" applyFont="1" applyFill="1"/>
    <xf numFmtId="0" fontId="1" fillId="5" borderId="0" xfId="0" applyFont="1" applyFill="1"/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5" fillId="0" borderId="0" xfId="1" applyFont="1" applyBorder="1"/>
    <xf numFmtId="0" fontId="26" fillId="0" borderId="0" xfId="0" applyFont="1"/>
    <xf numFmtId="0" fontId="27" fillId="0" borderId="0" xfId="0" applyFont="1"/>
    <xf numFmtId="0" fontId="11" fillId="5" borderId="0" xfId="0" applyFont="1" applyFill="1"/>
    <xf numFmtId="0" fontId="7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0" fillId="0" borderId="2" xfId="0" applyBorder="1"/>
    <xf numFmtId="0" fontId="0" fillId="6" borderId="0" xfId="0" applyFill="1"/>
    <xf numFmtId="0" fontId="2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/>
    <xf numFmtId="0" fontId="30" fillId="0" borderId="0" xfId="0" applyFont="1"/>
    <xf numFmtId="0" fontId="31" fillId="0" borderId="0" xfId="0" applyFont="1"/>
    <xf numFmtId="0" fontId="7" fillId="5" borderId="0" xfId="0" applyFont="1" applyFill="1" applyAlignment="1">
      <alignment horizontal="left"/>
    </xf>
    <xf numFmtId="0" fontId="33" fillId="8" borderId="0" xfId="0" applyFont="1" applyFill="1"/>
    <xf numFmtId="0" fontId="34" fillId="8" borderId="0" xfId="0" applyFont="1" applyFill="1"/>
    <xf numFmtId="0" fontId="32" fillId="8" borderId="0" xfId="0" applyFont="1" applyFill="1"/>
    <xf numFmtId="0" fontId="35" fillId="8" borderId="0" xfId="0" applyFont="1" applyFill="1"/>
    <xf numFmtId="0" fontId="34" fillId="8" borderId="0" xfId="0" applyFont="1" applyFill="1" applyAlignment="1">
      <alignment horizontal="left"/>
    </xf>
    <xf numFmtId="0" fontId="34" fillId="8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/>
    </xf>
    <xf numFmtId="0" fontId="32" fillId="9" borderId="5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center"/>
    </xf>
    <xf numFmtId="0" fontId="32" fillId="8" borderId="4" xfId="0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/>
    </xf>
    <xf numFmtId="0" fontId="32" fillId="9" borderId="2" xfId="0" applyFont="1" applyFill="1" applyBorder="1" applyAlignment="1">
      <alignment horizontal="center"/>
    </xf>
    <xf numFmtId="0" fontId="36" fillId="12" borderId="1" xfId="0" applyFont="1" applyFill="1" applyBorder="1" applyAlignment="1">
      <alignment wrapText="1"/>
    </xf>
    <xf numFmtId="0" fontId="32" fillId="9" borderId="7" xfId="0" applyFont="1" applyFill="1" applyBorder="1" applyAlignment="1">
      <alignment horizontal="center"/>
    </xf>
    <xf numFmtId="0" fontId="32" fillId="8" borderId="7" xfId="0" applyFont="1" applyFill="1" applyBorder="1" applyAlignment="1">
      <alignment horizontal="center"/>
    </xf>
    <xf numFmtId="0" fontId="32" fillId="9" borderId="9" xfId="0" applyFont="1" applyFill="1" applyBorder="1" applyAlignment="1">
      <alignment horizontal="center"/>
    </xf>
    <xf numFmtId="0" fontId="36" fillId="12" borderId="7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0" borderId="1" xfId="0" applyFont="1" applyBorder="1"/>
    <xf numFmtId="0" fontId="11" fillId="0" borderId="2" xfId="0" applyFont="1" applyBorder="1"/>
    <xf numFmtId="0" fontId="32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2" fillId="9" borderId="3" xfId="0" applyFont="1" applyFill="1" applyBorder="1" applyAlignment="1">
      <alignment horizontal="center" vertical="center"/>
    </xf>
    <xf numFmtId="0" fontId="26" fillId="5" borderId="0" xfId="0" applyFont="1" applyFill="1"/>
    <xf numFmtId="0" fontId="11" fillId="0" borderId="5" xfId="0" applyFont="1" applyBorder="1"/>
    <xf numFmtId="0" fontId="36" fillId="12" borderId="7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2" fillId="11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0" fillId="0" borderId="3" xfId="0" applyBorder="1"/>
    <xf numFmtId="0" fontId="28" fillId="0" borderId="0" xfId="0" applyFont="1" applyAlignment="1">
      <alignment horizontal="center"/>
    </xf>
    <xf numFmtId="0" fontId="0" fillId="0" borderId="9" xfId="0" applyBorder="1"/>
    <xf numFmtId="0" fontId="32" fillId="9" borderId="1" xfId="0" applyFont="1" applyFill="1" applyBorder="1"/>
    <xf numFmtId="0" fontId="2" fillId="0" borderId="0" xfId="1"/>
    <xf numFmtId="0" fontId="32" fillId="13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2" fillId="9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5" borderId="2" xfId="1" applyFill="1" applyBorder="1"/>
    <xf numFmtId="0" fontId="7" fillId="13" borderId="0" xfId="0" applyFont="1" applyFill="1"/>
    <xf numFmtId="0" fontId="2" fillId="0" borderId="2" xfId="0" applyFont="1" applyBorder="1" applyAlignment="1">
      <alignment horizontal="center" wrapText="1"/>
    </xf>
    <xf numFmtId="0" fontId="0" fillId="5" borderId="0" xfId="0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2" fillId="8" borderId="9" xfId="0" applyFont="1" applyFill="1" applyBorder="1" applyAlignment="1">
      <alignment horizontal="center"/>
    </xf>
    <xf numFmtId="0" fontId="37" fillId="10" borderId="5" xfId="0" applyFont="1" applyFill="1" applyBorder="1" applyAlignment="1">
      <alignment horizontal="center"/>
    </xf>
    <xf numFmtId="0" fontId="37" fillId="15" borderId="7" xfId="0" applyFont="1" applyFill="1" applyBorder="1" applyAlignment="1">
      <alignment horizontal="center"/>
    </xf>
    <xf numFmtId="0" fontId="37" fillId="15" borderId="5" xfId="0" applyFont="1" applyFill="1" applyBorder="1" applyAlignment="1">
      <alignment horizontal="center"/>
    </xf>
    <xf numFmtId="0" fontId="32" fillId="9" borderId="7" xfId="0" applyFont="1" applyFill="1" applyBorder="1" applyAlignment="1">
      <alignment horizontal="center" wrapText="1"/>
    </xf>
    <xf numFmtId="0" fontId="41" fillId="0" borderId="0" xfId="0" applyFont="1"/>
    <xf numFmtId="0" fontId="11" fillId="7" borderId="0" xfId="0" applyFont="1" applyFill="1"/>
    <xf numFmtId="0" fontId="0" fillId="7" borderId="0" xfId="0" applyFill="1"/>
    <xf numFmtId="0" fontId="0" fillId="0" borderId="7" xfId="0" applyBorder="1"/>
    <xf numFmtId="0" fontId="15" fillId="0" borderId="1" xfId="0" applyFont="1" applyBorder="1"/>
    <xf numFmtId="0" fontId="42" fillId="0" borderId="0" xfId="0" applyFont="1"/>
    <xf numFmtId="0" fontId="14" fillId="0" borderId="1" xfId="1" applyFont="1" applyBorder="1"/>
    <xf numFmtId="0" fontId="0" fillId="0" borderId="0" xfId="0" applyAlignment="1">
      <alignment wrapText="1"/>
    </xf>
    <xf numFmtId="0" fontId="15" fillId="0" borderId="2" xfId="0" applyFont="1" applyBorder="1"/>
    <xf numFmtId="0" fontId="43" fillId="0" borderId="0" xfId="0" applyFont="1"/>
    <xf numFmtId="0" fontId="4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0" xfId="0" applyFont="1"/>
    <xf numFmtId="0" fontId="2" fillId="0" borderId="0" xfId="1" applyBorder="1" applyAlignment="1">
      <alignment wrapText="1"/>
    </xf>
    <xf numFmtId="0" fontId="32" fillId="9" borderId="10" xfId="0" applyFont="1" applyFill="1" applyBorder="1" applyAlignment="1">
      <alignment horizontal="center"/>
    </xf>
    <xf numFmtId="0" fontId="44" fillId="0" borderId="0" xfId="0" applyFont="1"/>
    <xf numFmtId="0" fontId="2" fillId="5" borderId="1" xfId="1" applyFill="1" applyBorder="1"/>
    <xf numFmtId="0" fontId="11" fillId="5" borderId="1" xfId="0" applyFont="1" applyFill="1" applyBorder="1"/>
    <xf numFmtId="0" fontId="0" fillId="5" borderId="2" xfId="0" applyFill="1" applyBorder="1"/>
    <xf numFmtId="0" fontId="0" fillId="5" borderId="5" xfId="0" applyFill="1" applyBorder="1"/>
    <xf numFmtId="0" fontId="0" fillId="5" borderId="1" xfId="0" applyFill="1" applyBorder="1"/>
    <xf numFmtId="0" fontId="45" fillId="8" borderId="0" xfId="0" applyFont="1" applyFill="1" applyAlignment="1">
      <alignment horizontal="left"/>
    </xf>
    <xf numFmtId="0" fontId="45" fillId="19" borderId="0" xfId="0" applyFont="1" applyFill="1" applyAlignment="1">
      <alignment horizontal="center"/>
    </xf>
    <xf numFmtId="0" fontId="45" fillId="8" borderId="0" xfId="0" applyFont="1" applyFill="1" applyAlignment="1">
      <alignment horizontal="right"/>
    </xf>
    <xf numFmtId="0" fontId="46" fillId="0" borderId="0" xfId="0" applyFont="1"/>
    <xf numFmtId="0" fontId="47" fillId="0" borderId="0" xfId="1" applyFont="1"/>
    <xf numFmtId="0" fontId="2" fillId="0" borderId="4" xfId="1" applyBorder="1"/>
    <xf numFmtId="0" fontId="36" fillId="10" borderId="9" xfId="0" applyFont="1" applyFill="1" applyBorder="1" applyAlignment="1">
      <alignment horizontal="center" wrapText="1"/>
    </xf>
    <xf numFmtId="0" fontId="36" fillId="10" borderId="3" xfId="0" applyFont="1" applyFill="1" applyBorder="1" applyAlignment="1">
      <alignment horizontal="center" wrapText="1"/>
    </xf>
    <xf numFmtId="0" fontId="14" fillId="5" borderId="1" xfId="1" applyFont="1" applyFill="1" applyBorder="1"/>
    <xf numFmtId="0" fontId="2" fillId="0" borderId="2" xfId="1" applyBorder="1"/>
    <xf numFmtId="0" fontId="7" fillId="0" borderId="2" xfId="0" applyFont="1" applyBorder="1"/>
    <xf numFmtId="0" fontId="0" fillId="7" borderId="5" xfId="0" applyFill="1" applyBorder="1" applyAlignment="1">
      <alignment horizontal="left"/>
    </xf>
    <xf numFmtId="0" fontId="33" fillId="5" borderId="0" xfId="0" applyFont="1" applyFill="1"/>
    <xf numFmtId="0" fontId="0" fillId="0" borderId="10" xfId="0" applyBorder="1"/>
    <xf numFmtId="0" fontId="11" fillId="0" borderId="7" xfId="0" applyFont="1" applyBorder="1"/>
    <xf numFmtId="0" fontId="48" fillId="5" borderId="0" xfId="0" applyFont="1" applyFill="1"/>
    <xf numFmtId="0" fontId="27" fillId="5" borderId="0" xfId="0" applyFont="1" applyFill="1"/>
    <xf numFmtId="0" fontId="0" fillId="5" borderId="9" xfId="0" applyFill="1" applyBorder="1"/>
    <xf numFmtId="0" fontId="36" fillId="8" borderId="3" xfId="0" applyFont="1" applyFill="1" applyBorder="1" applyAlignment="1">
      <alignment horizontal="center" wrapText="1"/>
    </xf>
    <xf numFmtId="0" fontId="49" fillId="0" borderId="2" xfId="0" applyFont="1" applyBorder="1"/>
    <xf numFmtId="0" fontId="49" fillId="0" borderId="9" xfId="0" applyFont="1" applyBorder="1"/>
    <xf numFmtId="0" fontId="32" fillId="14" borderId="4" xfId="0" applyFont="1" applyFill="1" applyBorder="1" applyAlignment="1">
      <alignment horizontal="center"/>
    </xf>
    <xf numFmtId="0" fontId="36" fillId="14" borderId="3" xfId="0" applyFont="1" applyFill="1" applyBorder="1" applyAlignment="1">
      <alignment horizontal="center" wrapText="1"/>
    </xf>
    <xf numFmtId="0" fontId="32" fillId="14" borderId="5" xfId="0" applyFont="1" applyFill="1" applyBorder="1" applyAlignment="1">
      <alignment horizontal="center"/>
    </xf>
    <xf numFmtId="0" fontId="7" fillId="5" borderId="2" xfId="0" applyFont="1" applyFill="1" applyBorder="1"/>
    <xf numFmtId="0" fontId="23" fillId="0" borderId="0" xfId="0" applyFont="1"/>
    <xf numFmtId="0" fontId="37" fillId="10" borderId="4" xfId="0" applyFont="1" applyFill="1" applyBorder="1" applyAlignment="1">
      <alignment horizontal="center"/>
    </xf>
    <xf numFmtId="0" fontId="37" fillId="15" borderId="4" xfId="0" applyFont="1" applyFill="1" applyBorder="1" applyAlignment="1">
      <alignment horizontal="center"/>
    </xf>
    <xf numFmtId="0" fontId="37" fillId="16" borderId="0" xfId="0" applyFont="1" applyFill="1" applyAlignment="1">
      <alignment horizontal="center"/>
    </xf>
    <xf numFmtId="0" fontId="7" fillId="0" borderId="9" xfId="0" applyFont="1" applyBorder="1"/>
    <xf numFmtId="0" fontId="2" fillId="0" borderId="9" xfId="0" applyFont="1" applyBorder="1"/>
    <xf numFmtId="0" fontId="0" fillId="0" borderId="0" xfId="0" applyAlignment="1">
      <alignment horizontal="center" vertical="center"/>
    </xf>
    <xf numFmtId="0" fontId="50" fillId="17" borderId="0" xfId="0" applyFont="1" applyFill="1" applyAlignment="1">
      <alignment horizontal="center"/>
    </xf>
    <xf numFmtId="0" fontId="51" fillId="15" borderId="7" xfId="0" applyFont="1" applyFill="1" applyBorder="1" applyAlignment="1">
      <alignment horizontal="center"/>
    </xf>
    <xf numFmtId="0" fontId="51" fillId="15" borderId="5" xfId="0" applyFont="1" applyFill="1" applyBorder="1" applyAlignment="1">
      <alignment horizontal="center"/>
    </xf>
    <xf numFmtId="0" fontId="0" fillId="7" borderId="5" xfId="0" applyFill="1" applyBorder="1"/>
    <xf numFmtId="0" fontId="14" fillId="5" borderId="2" xfId="1" applyFont="1" applyFill="1" applyBorder="1"/>
    <xf numFmtId="0" fontId="11" fillId="0" borderId="9" xfId="0" applyFont="1" applyBorder="1"/>
    <xf numFmtId="0" fontId="2" fillId="5" borderId="1" xfId="0" applyFont="1" applyFill="1" applyBorder="1" applyAlignment="1">
      <alignment wrapText="1"/>
    </xf>
    <xf numFmtId="0" fontId="14" fillId="0" borderId="2" xfId="1" applyFont="1" applyBorder="1"/>
    <xf numFmtId="0" fontId="16" fillId="8" borderId="0" xfId="0" applyFont="1" applyFill="1"/>
    <xf numFmtId="0" fontId="0" fillId="8" borderId="0" xfId="0" applyFill="1"/>
    <xf numFmtId="0" fontId="42" fillId="8" borderId="0" xfId="0" applyFont="1" applyFill="1"/>
    <xf numFmtId="0" fontId="11" fillId="8" borderId="0" xfId="0" applyFont="1" applyFill="1"/>
    <xf numFmtId="0" fontId="18" fillId="8" borderId="0" xfId="0" applyFont="1" applyFill="1"/>
    <xf numFmtId="0" fontId="54" fillId="6" borderId="0" xfId="0" applyFont="1" applyFill="1" applyAlignment="1">
      <alignment wrapText="1"/>
    </xf>
    <xf numFmtId="0" fontId="54" fillId="0" borderId="0" xfId="0" applyFont="1"/>
    <xf numFmtId="0" fontId="55" fillId="0" borderId="1" xfId="1" applyFont="1" applyBorder="1"/>
    <xf numFmtId="0" fontId="49" fillId="0" borderId="10" xfId="0" applyFont="1" applyBorder="1"/>
    <xf numFmtId="0" fontId="56" fillId="10" borderId="3" xfId="0" applyFont="1" applyFill="1" applyBorder="1" applyAlignment="1">
      <alignment horizontal="center" wrapText="1"/>
    </xf>
    <xf numFmtId="0" fontId="2" fillId="0" borderId="10" xfId="0" applyFont="1" applyBorder="1"/>
    <xf numFmtId="0" fontId="11" fillId="0" borderId="4" xfId="0" applyFont="1" applyBorder="1"/>
    <xf numFmtId="0" fontId="55" fillId="0" borderId="0" xfId="0" applyFont="1" applyAlignment="1">
      <alignment horizontal="center" vertical="center" wrapText="1"/>
    </xf>
    <xf numFmtId="0" fontId="2" fillId="5" borderId="4" xfId="1" applyFill="1" applyBorder="1"/>
    <xf numFmtId="0" fontId="2" fillId="5" borderId="5" xfId="1" applyFill="1" applyBorder="1"/>
    <xf numFmtId="0" fontId="55" fillId="0" borderId="0" xfId="1" applyFont="1"/>
    <xf numFmtId="0" fontId="32" fillId="14" borderId="2" xfId="0" applyFont="1" applyFill="1" applyBorder="1" applyAlignment="1">
      <alignment horizontal="center"/>
    </xf>
    <xf numFmtId="0" fontId="33" fillId="14" borderId="2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2" fillId="19" borderId="2" xfId="0" applyFont="1" applyFill="1" applyBorder="1" applyAlignment="1">
      <alignment horizontal="center"/>
    </xf>
    <xf numFmtId="0" fontId="15" fillId="0" borderId="9" xfId="0" applyFont="1" applyBorder="1"/>
    <xf numFmtId="0" fontId="32" fillId="5" borderId="0" xfId="0" applyFont="1" applyFill="1" applyAlignment="1">
      <alignment horizontal="center"/>
    </xf>
    <xf numFmtId="0" fontId="32" fillId="18" borderId="4" xfId="0" applyFont="1" applyFill="1" applyBorder="1" applyAlignment="1">
      <alignment horizontal="center"/>
    </xf>
    <xf numFmtId="0" fontId="36" fillId="18" borderId="3" xfId="0" applyFont="1" applyFill="1" applyBorder="1" applyAlignment="1">
      <alignment horizontal="center" wrapText="1"/>
    </xf>
    <xf numFmtId="0" fontId="32" fillId="18" borderId="7" xfId="0" applyFont="1" applyFill="1" applyBorder="1" applyAlignment="1">
      <alignment horizontal="center"/>
    </xf>
    <xf numFmtId="0" fontId="57" fillId="0" borderId="2" xfId="0" applyFont="1" applyBorder="1"/>
    <xf numFmtId="0" fontId="58" fillId="0" borderId="9" xfId="0" applyFont="1" applyBorder="1"/>
    <xf numFmtId="0" fontId="59" fillId="5" borderId="0" xfId="0" applyFont="1" applyFill="1"/>
    <xf numFmtId="0" fontId="30" fillId="5" borderId="0" xfId="0" applyFont="1" applyFill="1"/>
    <xf numFmtId="0" fontId="60" fillId="0" borderId="2" xfId="0" applyFont="1" applyBorder="1"/>
    <xf numFmtId="0" fontId="61" fillId="0" borderId="0" xfId="1" applyFont="1"/>
    <xf numFmtId="0" fontId="32" fillId="9" borderId="7" xfId="0" applyFont="1" applyFill="1" applyBorder="1" applyAlignment="1">
      <alignment horizontal="center" vertical="center"/>
    </xf>
    <xf numFmtId="0" fontId="56" fillId="20" borderId="1" xfId="0" applyFont="1" applyFill="1" applyBorder="1" applyAlignment="1">
      <alignment wrapText="1"/>
    </xf>
    <xf numFmtId="0" fontId="56" fillId="20" borderId="7" xfId="0" applyFont="1" applyFill="1" applyBorder="1" applyAlignment="1">
      <alignment horizontal="center" vertical="center" wrapText="1"/>
    </xf>
    <xf numFmtId="0" fontId="56" fillId="20" borderId="7" xfId="0" applyFont="1" applyFill="1" applyBorder="1" applyAlignment="1">
      <alignment horizontal="center" wrapText="1"/>
    </xf>
    <xf numFmtId="0" fontId="55" fillId="0" borderId="1" xfId="0" applyFont="1" applyBorder="1"/>
    <xf numFmtId="0" fontId="12" fillId="0" borderId="2" xfId="0" applyFont="1" applyBorder="1"/>
    <xf numFmtId="0" fontId="55" fillId="0" borderId="0" xfId="1" applyFont="1" applyBorder="1"/>
    <xf numFmtId="0" fontId="0" fillId="7" borderId="0" xfId="0" applyFill="1" applyAlignment="1">
      <alignment wrapText="1"/>
    </xf>
    <xf numFmtId="0" fontId="0" fillId="7" borderId="2" xfId="0" applyFill="1" applyBorder="1" applyAlignment="1">
      <alignment wrapText="1"/>
    </xf>
    <xf numFmtId="0" fontId="0" fillId="7" borderId="2" xfId="0" applyFill="1" applyBorder="1"/>
    <xf numFmtId="0" fontId="36" fillId="0" borderId="0" xfId="0" applyFont="1" applyAlignment="1">
      <alignment horizontal="center" wrapText="1"/>
    </xf>
    <xf numFmtId="0" fontId="55" fillId="0" borderId="0" xfId="0" applyFont="1" applyAlignment="1">
      <alignment horizontal="left" wrapText="1"/>
    </xf>
    <xf numFmtId="0" fontId="56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32" fillId="14" borderId="1" xfId="0" applyFont="1" applyFill="1" applyBorder="1" applyAlignment="1">
      <alignment horizontal="center"/>
    </xf>
    <xf numFmtId="0" fontId="0" fillId="7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2" fillId="0" borderId="1" xfId="0" applyFont="1" applyBorder="1"/>
    <xf numFmtId="0" fontId="55" fillId="0" borderId="4" xfId="1" applyFont="1" applyBorder="1"/>
    <xf numFmtId="0" fontId="15" fillId="0" borderId="4" xfId="0" applyFont="1" applyBorder="1" applyAlignment="1">
      <alignment vertical="center" wrapText="1"/>
    </xf>
    <xf numFmtId="0" fontId="14" fillId="0" borderId="4" xfId="1" applyFont="1" applyBorder="1"/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5" xfId="0" applyFill="1" applyBorder="1" applyAlignment="1">
      <alignment horizontal="left" vertical="top"/>
    </xf>
    <xf numFmtId="0" fontId="33" fillId="0" borderId="0" xfId="0" applyFont="1" applyAlignment="1">
      <alignment horizontal="center"/>
    </xf>
    <xf numFmtId="0" fontId="53" fillId="0" borderId="0" xfId="0" applyFont="1"/>
    <xf numFmtId="0" fontId="0" fillId="7" borderId="0" xfId="0" applyFill="1" applyAlignment="1">
      <alignment horizontal="left" vertical="top"/>
    </xf>
    <xf numFmtId="0" fontId="0" fillId="7" borderId="2" xfId="0" applyFill="1" applyBorder="1" applyAlignment="1">
      <alignment horizontal="left" vertical="top"/>
    </xf>
    <xf numFmtId="0" fontId="54" fillId="0" borderId="0" xfId="0" applyFont="1" applyAlignment="1">
      <alignment wrapText="1"/>
    </xf>
    <xf numFmtId="0" fontId="11" fillId="7" borderId="2" xfId="0" applyFont="1" applyFill="1" applyBorder="1"/>
    <xf numFmtId="0" fontId="2" fillId="5" borderId="2" xfId="0" applyFont="1" applyFill="1" applyBorder="1" applyAlignment="1">
      <alignment wrapText="1"/>
    </xf>
    <xf numFmtId="0" fontId="52" fillId="7" borderId="2" xfId="0" applyFont="1" applyFill="1" applyBorder="1" applyAlignment="1">
      <alignment horizontal="left" vertical="top" wrapText="1"/>
    </xf>
    <xf numFmtId="0" fontId="32" fillId="11" borderId="10" xfId="0" applyFont="1" applyFill="1" applyBorder="1" applyAlignment="1">
      <alignment horizontal="center"/>
    </xf>
    <xf numFmtId="0" fontId="11" fillId="7" borderId="2" xfId="0" applyFont="1" applyFill="1" applyBorder="1" applyAlignment="1">
      <alignment wrapText="1"/>
    </xf>
    <xf numFmtId="0" fontId="32" fillId="0" borderId="0" xfId="0" applyFont="1" applyAlignment="1">
      <alignment horizontal="center" vertical="center"/>
    </xf>
    <xf numFmtId="0" fontId="18" fillId="0" borderId="2" xfId="0" applyFont="1" applyBorder="1"/>
    <xf numFmtId="0" fontId="36" fillId="13" borderId="7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left" vertical="top"/>
    </xf>
    <xf numFmtId="0" fontId="2" fillId="5" borderId="9" xfId="1" applyFill="1" applyBorder="1"/>
    <xf numFmtId="0" fontId="2" fillId="0" borderId="9" xfId="1" applyBorder="1"/>
    <xf numFmtId="0" fontId="15" fillId="0" borderId="10" xfId="0" applyFont="1" applyBorder="1"/>
    <xf numFmtId="0" fontId="57" fillId="0" borderId="9" xfId="0" applyFont="1" applyBorder="1"/>
    <xf numFmtId="0" fontId="18" fillId="0" borderId="1" xfId="0" applyFont="1" applyBorder="1"/>
    <xf numFmtId="0" fontId="7" fillId="5" borderId="1" xfId="0" applyFont="1" applyFill="1" applyBorder="1"/>
    <xf numFmtId="0" fontId="1" fillId="0" borderId="1" xfId="0" applyFont="1" applyBorder="1"/>
    <xf numFmtId="0" fontId="2" fillId="0" borderId="5" xfId="0" applyFont="1" applyBorder="1"/>
    <xf numFmtId="0" fontId="15" fillId="0" borderId="3" xfId="0" applyFont="1" applyBorder="1"/>
    <xf numFmtId="0" fontId="32" fillId="19" borderId="4" xfId="0" applyFont="1" applyFill="1" applyBorder="1" applyAlignment="1">
      <alignment horizontal="center"/>
    </xf>
    <xf numFmtId="0" fontId="32" fillId="19" borderId="8" xfId="0" applyFont="1" applyFill="1" applyBorder="1" applyAlignment="1">
      <alignment horizontal="center"/>
    </xf>
    <xf numFmtId="0" fontId="15" fillId="0" borderId="4" xfId="0" applyFont="1" applyBorder="1"/>
    <xf numFmtId="0" fontId="14" fillId="0" borderId="1" xfId="0" applyFont="1" applyBorder="1"/>
    <xf numFmtId="0" fontId="55" fillId="5" borderId="1" xfId="0" applyFont="1" applyFill="1" applyBorder="1" applyAlignment="1">
      <alignment horizontal="left" wrapText="1"/>
    </xf>
    <xf numFmtId="0" fontId="55" fillId="5" borderId="5" xfId="0" applyFont="1" applyFill="1" applyBorder="1" applyAlignment="1">
      <alignment horizontal="left" wrapText="1"/>
    </xf>
    <xf numFmtId="0" fontId="55" fillId="5" borderId="7" xfId="0" applyFont="1" applyFill="1" applyBorder="1" applyAlignment="1">
      <alignment horizontal="left" wrapText="1"/>
    </xf>
    <xf numFmtId="0" fontId="12" fillId="5" borderId="2" xfId="0" applyFont="1" applyFill="1" applyBorder="1"/>
    <xf numFmtId="0" fontId="0" fillId="0" borderId="2" xfId="0" applyFont="1" applyBorder="1"/>
    <xf numFmtId="0" fontId="0" fillId="0" borderId="1" xfId="0" applyFont="1" applyBorder="1"/>
    <xf numFmtId="0" fontId="28" fillId="0" borderId="0" xfId="0" applyFont="1" applyAlignment="1">
      <alignment horizontal="left"/>
    </xf>
    <xf numFmtId="0" fontId="0" fillId="0" borderId="0" xfId="0" applyBorder="1"/>
  </cellXfs>
  <cellStyles count="23">
    <cellStyle name="Benyttet hyperkobling" xfId="20" builtinId="9" hidden="1"/>
    <cellStyle name="Benyttet hyperkobling" xfId="16" builtinId="9" hidden="1"/>
    <cellStyle name="Benyttet hyperkobling" xfId="10" builtinId="9" hidden="1"/>
    <cellStyle name="Benyttet hyperkobling" xfId="12" builtinId="9" hidden="1"/>
    <cellStyle name="Benyttet hyperkobling" xfId="18" builtinId="9" hidden="1"/>
    <cellStyle name="Benyttet hyperkobling" xfId="14" builtinId="9" hidden="1"/>
    <cellStyle name="Benyttet hyperkobling" xfId="6" builtinId="9" hidden="1"/>
    <cellStyle name="Benyttet hyperkobling" xfId="4" builtinId="9" hidden="1"/>
    <cellStyle name="Benyttet hyperkobling" xfId="8" builtinId="9" hidden="1"/>
    <cellStyle name="Hyperkobling" xfId="11" builtinId="8" hidden="1"/>
    <cellStyle name="Hyperkobling" xfId="17" builtinId="8" hidden="1"/>
    <cellStyle name="Hyperkobling" xfId="7" builtinId="8" hidden="1"/>
    <cellStyle name="Hyperkobling" xfId="9" builtinId="8" hidden="1"/>
    <cellStyle name="Hyperkobling" xfId="5" builtinId="8" hidden="1"/>
    <cellStyle name="Hyperkobling" xfId="13" builtinId="8" hidden="1"/>
    <cellStyle name="Hyperkobling" xfId="19" builtinId="8" hidden="1"/>
    <cellStyle name="Hyperkobling" xfId="15" builtinId="8" hidden="1"/>
    <cellStyle name="Hyperkobling" xfId="3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44</xdr:row>
      <xdr:rowOff>62865</xdr:rowOff>
    </xdr:from>
    <xdr:to>
      <xdr:col>10</xdr:col>
      <xdr:colOff>74295</xdr:colOff>
      <xdr:row>51</xdr:row>
      <xdr:rowOff>16192</xdr:rowOff>
    </xdr:to>
    <xdr:sp macro="" textlink="">
      <xdr:nvSpPr>
        <xdr:cNvPr id="6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9153525" y="8359140"/>
          <a:ext cx="1836420" cy="1239202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Merk!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sone 1-3 legges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 opp til 5 runder a' 3 ksamper. Litt reisevei vil forekomme, men lagene vil få flere kamper når de er samlet</a:t>
          </a:r>
          <a:endParaRPr lang="nb-NO" sz="1100"/>
        </a:p>
      </xdr:txBody>
    </xdr:sp>
    <xdr:clientData/>
  </xdr:twoCellAnchor>
  <xdr:twoCellAnchor>
    <xdr:from>
      <xdr:col>6</xdr:col>
      <xdr:colOff>283845</xdr:colOff>
      <xdr:row>78</xdr:row>
      <xdr:rowOff>112396</xdr:rowOff>
    </xdr:from>
    <xdr:to>
      <xdr:col>8</xdr:col>
      <xdr:colOff>64770</xdr:colOff>
      <xdr:row>82</xdr:row>
      <xdr:rowOff>5716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6875145" y="14714221"/>
          <a:ext cx="1971675" cy="61722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79</xdr:row>
      <xdr:rowOff>133349</xdr:rowOff>
    </xdr:from>
    <xdr:to>
      <xdr:col>22</xdr:col>
      <xdr:colOff>538162</xdr:colOff>
      <xdr:row>95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5</xdr:col>
      <xdr:colOff>57150</xdr:colOff>
      <xdr:row>5</xdr:row>
      <xdr:rowOff>82393</xdr:rowOff>
    </xdr:from>
    <xdr:to>
      <xdr:col>5</xdr:col>
      <xdr:colOff>1781175</xdr:colOff>
      <xdr:row>10</xdr:row>
      <xdr:rowOff>169545</xdr:rowOff>
    </xdr:to>
    <xdr:sp macro="" textlink="">
      <xdr:nvSpPr>
        <xdr:cNvPr id="12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4FED757B-E878-42EA-9B0F-D49DE1A89DF4}"/>
            </a:ext>
          </a:extLst>
        </xdr:cNvPr>
        <xdr:cNvSpPr txBox="1"/>
      </xdr:nvSpPr>
      <xdr:spPr>
        <a:xfrm>
          <a:off x="4629150" y="1120618"/>
          <a:ext cx="1724025" cy="992027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26670</xdr:colOff>
      <xdr:row>110</xdr:row>
      <xdr:rowOff>57785</xdr:rowOff>
    </xdr:from>
    <xdr:to>
      <xdr:col>9</xdr:col>
      <xdr:colOff>1617345</xdr:colOff>
      <xdr:row>114</xdr:row>
      <xdr:rowOff>97155</xdr:rowOff>
    </xdr:to>
    <xdr:sp macro="" textlink="">
      <xdr:nvSpPr>
        <xdr:cNvPr id="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9132570" y="20565110"/>
          <a:ext cx="1590675" cy="76327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78105</xdr:colOff>
      <xdr:row>5</xdr:row>
      <xdr:rowOff>47625</xdr:rowOff>
    </xdr:from>
    <xdr:to>
      <xdr:col>15</xdr:col>
      <xdr:colOff>93345</xdr:colOff>
      <xdr:row>10</xdr:row>
      <xdr:rowOff>74295</xdr:rowOff>
    </xdr:to>
    <xdr:sp macro="" textlink="">
      <xdr:nvSpPr>
        <xdr:cNvPr id="10" name="Rektangel 4">
          <a:extLst>
            <a:ext uri="{FF2B5EF4-FFF2-40B4-BE49-F238E27FC236}">
              <a16:creationId xmlns:a16="http://schemas.microsoft.com/office/drawing/2014/main" id="{FA2994B0-DFA2-1B43-4E1C-8C3A87F0DAC6}"/>
            </a:ext>
            <a:ext uri="{147F2762-F138-4A5C-976F-8EAC2B608ADB}">
              <a16:predDERef xmlns:a16="http://schemas.microsoft.com/office/drawing/2014/main" pred="{BC53C4D7-B5B7-40BC-8F10-221A57FD648C}"/>
            </a:ext>
          </a:extLst>
        </xdr:cNvPr>
        <xdr:cNvSpPr/>
      </xdr:nvSpPr>
      <xdr:spPr>
        <a:xfrm>
          <a:off x="13441680" y="1085850"/>
          <a:ext cx="2082165" cy="9315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</a:t>
          </a:r>
          <a:r>
            <a:rPr lang="nb-NO" sz="1100" baseline="0"/>
            <a:t> det opp til 5 runder a' 3 ksamper. Litt reisevei vil forekomme, men lagene vil få flere kamper når de er samlet.</a:t>
          </a:r>
          <a:endParaRPr lang="nb-NO" sz="1100"/>
        </a:p>
      </xdr:txBody>
    </xdr:sp>
    <xdr:clientData/>
  </xdr:twoCellAnchor>
  <xdr:twoCellAnchor>
    <xdr:from>
      <xdr:col>5</xdr:col>
      <xdr:colOff>7620</xdr:colOff>
      <xdr:row>44</xdr:row>
      <xdr:rowOff>67153</xdr:rowOff>
    </xdr:from>
    <xdr:to>
      <xdr:col>5</xdr:col>
      <xdr:colOff>1988820</xdr:colOff>
      <xdr:row>49</xdr:row>
      <xdr:rowOff>192405</xdr:rowOff>
    </xdr:to>
    <xdr:sp macro="" textlink="">
      <xdr:nvSpPr>
        <xdr:cNvPr id="5" name="TekstSylinder 1">
          <a:extLst>
            <a:ext uri="{FF2B5EF4-FFF2-40B4-BE49-F238E27FC236}">
              <a16:creationId xmlns:a16="http://schemas.microsoft.com/office/drawing/2014/main" id="{454FA348-8552-4790-882A-DE4CAFF50A7E}"/>
            </a:ext>
            <a:ext uri="{147F2762-F138-4A5C-976F-8EAC2B608ADB}">
              <a16:predDERef xmlns:a16="http://schemas.microsoft.com/office/drawing/2014/main" pred="{FA2994B0-DFA2-1B43-4E1C-8C3A87F0DAC6}"/>
            </a:ext>
          </a:extLst>
        </xdr:cNvPr>
        <xdr:cNvSpPr txBox="1"/>
      </xdr:nvSpPr>
      <xdr:spPr>
        <a:xfrm>
          <a:off x="4579620" y="8363428"/>
          <a:ext cx="1981200" cy="1030127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222184</xdr:colOff>
      <xdr:row>43</xdr:row>
      <xdr:rowOff>93686</xdr:rowOff>
    </xdr:from>
    <xdr:to>
      <xdr:col>9</xdr:col>
      <xdr:colOff>2072641</xdr:colOff>
      <xdr:row>49</xdr:row>
      <xdr:rowOff>160021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1233084" y="8180411"/>
          <a:ext cx="1850457" cy="115218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15</xdr:col>
      <xdr:colOff>85181</xdr:colOff>
      <xdr:row>78</xdr:row>
      <xdr:rowOff>38133</xdr:rowOff>
    </xdr:from>
    <xdr:to>
      <xdr:col>16</xdr:col>
      <xdr:colOff>85499</xdr:colOff>
      <xdr:row>82</xdr:row>
      <xdr:rowOff>57151</xdr:rowOff>
    </xdr:to>
    <xdr:sp macro="" textlink="">
      <xdr:nvSpPr>
        <xdr:cNvPr id="1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8830381" y="14630433"/>
          <a:ext cx="2152968" cy="742918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kan legges opp til doble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136366</xdr:colOff>
      <xdr:row>4</xdr:row>
      <xdr:rowOff>21114</xdr:rowOff>
    </xdr:from>
    <xdr:to>
      <xdr:col>7</xdr:col>
      <xdr:colOff>1988820</xdr:colOff>
      <xdr:row>11</xdr:row>
      <xdr:rowOff>19051</xdr:rowOff>
    </xdr:to>
    <xdr:sp macro="" textlink="">
      <xdr:nvSpPr>
        <xdr:cNvPr id="15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8585041" y="916464"/>
          <a:ext cx="1852454" cy="1264762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161925</xdr:colOff>
      <xdr:row>110</xdr:row>
      <xdr:rowOff>146684</xdr:rowOff>
    </xdr:from>
    <xdr:to>
      <xdr:col>11</xdr:col>
      <xdr:colOff>1704975</xdr:colOff>
      <xdr:row>115</xdr:row>
      <xdr:rowOff>150495</xdr:rowOff>
    </xdr:to>
    <xdr:sp macro="" textlink="">
      <xdr:nvSpPr>
        <xdr:cNvPr id="16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3801725" y="20663534"/>
          <a:ext cx="1543050" cy="92773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Det kan legges opp til doble kamper</a:t>
          </a:r>
          <a:endParaRPr lang="nb-NO" sz="1100"/>
        </a:p>
      </xdr:txBody>
    </xdr:sp>
    <xdr:clientData/>
  </xdr:twoCellAnchor>
  <xdr:twoCellAnchor>
    <xdr:from>
      <xdr:col>15</xdr:col>
      <xdr:colOff>78105</xdr:colOff>
      <xdr:row>3</xdr:row>
      <xdr:rowOff>106679</xdr:rowOff>
    </xdr:from>
    <xdr:to>
      <xdr:col>15</xdr:col>
      <xdr:colOff>1845945</xdr:colOff>
      <xdr:row>10</xdr:row>
      <xdr:rowOff>17144</xdr:rowOff>
    </xdr:to>
    <xdr:sp macro="" textlink="">
      <xdr:nvSpPr>
        <xdr:cNvPr id="19" name="Rektangel 2">
          <a:extLst>
            <a:ext uri="{FF2B5EF4-FFF2-40B4-BE49-F238E27FC236}">
              <a16:creationId xmlns:a16="http://schemas.microsoft.com/office/drawing/2014/main" id="{F5224DD6-8798-9C6E-2DC4-F3295BE3E75B}"/>
            </a:ext>
            <a:ext uri="{147F2762-F138-4A5C-976F-8EAC2B608ADB}">
              <a16:predDERef xmlns:a16="http://schemas.microsoft.com/office/drawing/2014/main" pred="{DEDA530F-A459-4E8F-90ED-30BAB77CC409}"/>
            </a:ext>
          </a:extLst>
        </xdr:cNvPr>
        <xdr:cNvSpPr/>
      </xdr:nvSpPr>
      <xdr:spPr>
        <a:xfrm>
          <a:off x="18823305" y="821054"/>
          <a:ext cx="1767840" cy="117729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 sone 1-3 legges det opp til 5 runder a' 3 kamper. Litt reisevei vil forekomme,</a:t>
          </a:r>
          <a:r>
            <a:rPr lang="nb-NO" sz="1100" baseline="0"/>
            <a:t> men lagene vil få flere kamper når de er samlet.</a:t>
          </a:r>
          <a:endParaRPr lang="nb-NO" sz="1100"/>
        </a:p>
      </xdr:txBody>
    </xdr:sp>
    <xdr:clientData/>
  </xdr:twoCellAnchor>
  <xdr:twoCellAnchor>
    <xdr:from>
      <xdr:col>17</xdr:col>
      <xdr:colOff>74295</xdr:colOff>
      <xdr:row>43</xdr:row>
      <xdr:rowOff>93345</xdr:rowOff>
    </xdr:from>
    <xdr:to>
      <xdr:col>18</xdr:col>
      <xdr:colOff>36195</xdr:colOff>
      <xdr:row>49</xdr:row>
      <xdr:rowOff>133351</xdr:rowOff>
    </xdr:to>
    <xdr:sp macro="" textlink="">
      <xdr:nvSpPr>
        <xdr:cNvPr id="5" name="Rektangel 6">
          <a:extLst>
            <a:ext uri="{FF2B5EF4-FFF2-40B4-BE49-F238E27FC236}">
              <a16:creationId xmlns:a16="http://schemas.microsoft.com/office/drawing/2014/main" id="{26085BE4-92B3-5358-70AC-3322A854B010}"/>
            </a:ext>
            <a:ext uri="{147F2762-F138-4A5C-976F-8EAC2B608ADB}">
              <a16:predDERef xmlns:a16="http://schemas.microsoft.com/office/drawing/2014/main" pred="{F5224DD6-8798-9C6E-2DC4-F3295BE3E75B}"/>
            </a:ext>
          </a:extLst>
        </xdr:cNvPr>
        <xdr:cNvSpPr/>
      </xdr:nvSpPr>
      <xdr:spPr>
        <a:xfrm>
          <a:off x="21257895" y="8180070"/>
          <a:ext cx="1704975" cy="112585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Merk!</a:t>
          </a:r>
        </a:p>
        <a:p>
          <a:pPr algn="l"/>
          <a:r>
            <a:rPr lang="nb-NO" sz="1100"/>
            <a:t>I</a:t>
          </a:r>
          <a:r>
            <a:rPr lang="nb-NO" sz="1100" baseline="0"/>
            <a:t> sone 1-3 legges det opp til 5 runder a' 3 kamper. Litt reisevei vil forekomme, men lagenevil få flere kamper når de er samlet.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4140625" defaultRowHeight="14.4"/>
  <cols>
    <col min="1" max="1" width="3.88671875" customWidth="1"/>
    <col min="2" max="2" width="23.44140625" customWidth="1"/>
    <col min="3" max="3" width="3.88671875" customWidth="1"/>
    <col min="4" max="4" width="23.44140625" customWidth="1"/>
  </cols>
  <sheetData>
    <row r="2" spans="1:5" ht="21">
      <c r="A2" s="3"/>
      <c r="B2" s="4" t="s">
        <v>0</v>
      </c>
      <c r="C2" s="3"/>
      <c r="D2" s="3"/>
      <c r="E2" s="3"/>
    </row>
    <row r="4" spans="1:5">
      <c r="B4" s="5">
        <f>COUNTA(B6:B13)</f>
        <v>0</v>
      </c>
      <c r="C4" s="5"/>
      <c r="D4" s="5">
        <f>COUNTA(D6:D13)</f>
        <v>0</v>
      </c>
    </row>
    <row r="5" spans="1:5">
      <c r="B5" s="6" t="s">
        <v>1</v>
      </c>
      <c r="C5" s="2"/>
      <c r="D5" s="6" t="s">
        <v>2</v>
      </c>
    </row>
    <row r="6" spans="1:5">
      <c r="B6" s="8"/>
      <c r="D6" s="8"/>
    </row>
    <row r="7" spans="1:5">
      <c r="B7" s="8"/>
      <c r="D7" s="8"/>
    </row>
    <row r="8" spans="1:5">
      <c r="B8" s="8"/>
      <c r="D8" s="8"/>
    </row>
    <row r="9" spans="1:5">
      <c r="B9" s="8"/>
      <c r="D9" s="8"/>
    </row>
    <row r="10" spans="1:5">
      <c r="B10" s="8"/>
      <c r="D10" s="8"/>
    </row>
    <row r="11" spans="1:5">
      <c r="B11" s="8"/>
      <c r="D11" s="8"/>
    </row>
    <row r="12" spans="1:5">
      <c r="B12" s="1"/>
      <c r="D12" s="8"/>
    </row>
    <row r="13" spans="1:5">
      <c r="B13" s="9"/>
      <c r="D13" s="9"/>
    </row>
    <row r="14" spans="1: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>
      <c r="B15" s="7" t="s">
        <v>3</v>
      </c>
      <c r="D15" s="7" t="s">
        <v>3</v>
      </c>
    </row>
    <row r="17" spans="2:2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3"/>
  <sheetViews>
    <sheetView topLeftCell="A100" zoomScaleNormal="100" workbookViewId="0">
      <selection activeCell="F122" sqref="F122:F123"/>
    </sheetView>
  </sheetViews>
  <sheetFormatPr baseColWidth="10" defaultColWidth="11.44140625" defaultRowHeight="14.4"/>
  <cols>
    <col min="1" max="1" width="5.88671875" style="16" customWidth="1"/>
    <col min="2" max="2" width="24.109375" style="16" customWidth="1"/>
    <col min="3" max="3" width="5.44140625" style="16" customWidth="1"/>
    <col min="4" max="4" width="34.5546875" style="16" customWidth="1"/>
    <col min="5" max="5" width="4.88671875" style="16" customWidth="1"/>
    <col min="6" max="6" width="35.6640625" style="16" customWidth="1"/>
    <col min="7" max="7" width="5.5546875" style="16" customWidth="1"/>
    <col min="8" max="8" width="34.21875" style="16" customWidth="1"/>
    <col min="9" max="9" width="4.6640625" style="16" customWidth="1"/>
    <col min="10" max="10" width="26.44140625" style="16" customWidth="1"/>
    <col min="11" max="11" width="4.33203125" style="16" customWidth="1"/>
    <col min="12" max="12" width="27.5546875" style="16" customWidth="1"/>
    <col min="13" max="13" width="3.88671875" style="16" customWidth="1"/>
    <col min="14" max="14" width="26.5546875" style="16" customWidth="1"/>
    <col min="15" max="15" width="3.5546875" style="16" customWidth="1"/>
    <col min="16" max="16" width="26.33203125" style="16" customWidth="1"/>
    <col min="17" max="17" width="4.44140625" style="16" customWidth="1"/>
    <col min="18" max="18" width="25.33203125" style="16" customWidth="1"/>
    <col min="19" max="19" width="5.5546875" style="16" customWidth="1"/>
    <col min="20" max="20" width="28.44140625" style="16" customWidth="1"/>
    <col min="21" max="21" width="20.5546875" style="16" bestFit="1" customWidth="1"/>
    <col min="22" max="22" width="16.109375" style="16" customWidth="1"/>
    <col min="23" max="23" width="19.44140625" style="16" bestFit="1" customWidth="1"/>
    <col min="24" max="24" width="11.44140625" style="16"/>
    <col min="25" max="25" width="12.44140625" style="16" bestFit="1" customWidth="1"/>
    <col min="26" max="26" width="11.44140625" style="16"/>
    <col min="27" max="27" width="21.44140625" style="16" bestFit="1" customWidth="1"/>
    <col min="28" max="28" width="11.44140625" style="16"/>
    <col min="29" max="29" width="18.5546875" style="16" bestFit="1" customWidth="1"/>
    <col min="30" max="30" width="11.44140625" style="16"/>
    <col min="31" max="31" width="18.5546875" style="16" bestFit="1" customWidth="1"/>
    <col min="32" max="16384" width="11.44140625" style="16"/>
  </cols>
  <sheetData>
    <row r="1" spans="1:31" s="57" customFormat="1" ht="21">
      <c r="B1" s="57" t="s">
        <v>5</v>
      </c>
      <c r="D1" s="58">
        <f>B4+D4+H4+J4+L4</f>
        <v>55</v>
      </c>
      <c r="E1" s="58"/>
      <c r="F1" s="57" t="s">
        <v>6</v>
      </c>
    </row>
    <row r="2" spans="1:31" ht="18">
      <c r="A2" s="10"/>
      <c r="B2" s="10"/>
      <c r="C2" s="10"/>
      <c r="D2" s="10"/>
      <c r="E2" s="10"/>
      <c r="F2" s="2"/>
      <c r="G2" s="10"/>
      <c r="H2" s="43" t="s">
        <v>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>
      <c r="A3" s="10"/>
      <c r="B3" s="10"/>
      <c r="C3" s="10"/>
      <c r="E3" s="10"/>
      <c r="F3" s="10"/>
      <c r="G3" s="10"/>
      <c r="H3" s="10"/>
      <c r="I3" s="10"/>
      <c r="J3" s="10"/>
      <c r="K3" s="10"/>
      <c r="L3" s="10"/>
      <c r="M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>
      <c r="A4" s="10"/>
      <c r="B4" s="5">
        <f>COUNTA(B6:B25)</f>
        <v>20</v>
      </c>
      <c r="C4" s="10"/>
      <c r="D4" s="5">
        <f>COUNTA(D6:D25)</f>
        <v>19</v>
      </c>
      <c r="E4" s="10"/>
      <c r="F4" s="21"/>
      <c r="G4" s="10"/>
      <c r="H4" s="5">
        <f>COUNTA(H6:H15)</f>
        <v>5</v>
      </c>
      <c r="I4" s="10"/>
      <c r="J4" s="21">
        <f>COUNTA(J6:J14)</f>
        <v>5</v>
      </c>
      <c r="K4" s="10"/>
      <c r="L4" s="21">
        <f>COUNTA(L6:L14)</f>
        <v>6</v>
      </c>
      <c r="W4" s="10"/>
      <c r="X4" s="10"/>
      <c r="Y4" s="10"/>
      <c r="Z4" s="10"/>
      <c r="AA4" s="10"/>
      <c r="AB4" s="10"/>
      <c r="AC4" s="10"/>
      <c r="AD4" s="10"/>
      <c r="AE4" s="10"/>
    </row>
    <row r="5" spans="1:31">
      <c r="A5" s="10"/>
      <c r="B5" s="64" t="s">
        <v>8</v>
      </c>
      <c r="C5" s="10"/>
      <c r="D5" s="64" t="s">
        <v>9</v>
      </c>
      <c r="E5" s="10"/>
      <c r="F5" s="79"/>
      <c r="G5" s="10"/>
      <c r="H5" s="60" t="s">
        <v>10</v>
      </c>
      <c r="I5" s="10"/>
      <c r="J5" s="102" t="s">
        <v>11</v>
      </c>
      <c r="K5" s="10"/>
      <c r="L5" s="102" t="s">
        <v>12</v>
      </c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10"/>
      <c r="B6" s="1" t="s">
        <v>37</v>
      </c>
      <c r="C6" s="10"/>
      <c r="D6" s="1" t="s">
        <v>57</v>
      </c>
      <c r="E6" s="10"/>
      <c r="G6" s="10"/>
      <c r="H6" s="20" t="s">
        <v>16</v>
      </c>
      <c r="I6" s="10"/>
      <c r="J6" s="20" t="s">
        <v>17</v>
      </c>
      <c r="K6" s="10"/>
      <c r="L6" s="20" t="s">
        <v>18</v>
      </c>
      <c r="W6" s="10"/>
      <c r="X6" s="10"/>
      <c r="Y6" s="10"/>
      <c r="Z6" s="10"/>
      <c r="AA6" s="10"/>
      <c r="AB6" s="10"/>
      <c r="AC6" s="10"/>
      <c r="AD6" s="10"/>
      <c r="AE6" s="10"/>
    </row>
    <row r="7" spans="1:31">
      <c r="A7" s="10"/>
      <c r="B7" s="1" t="s">
        <v>43</v>
      </c>
      <c r="C7" s="10"/>
      <c r="D7" s="1" t="s">
        <v>60</v>
      </c>
      <c r="E7" s="10"/>
      <c r="G7" s="10"/>
      <c r="H7" s="20" t="s">
        <v>22</v>
      </c>
      <c r="I7" s="10"/>
      <c r="J7" s="20" t="s">
        <v>23</v>
      </c>
      <c r="K7" s="10"/>
      <c r="L7" s="20" t="s">
        <v>24</v>
      </c>
      <c r="W7" s="10"/>
      <c r="X7" s="10"/>
      <c r="Y7" s="10"/>
      <c r="Z7" s="10"/>
      <c r="AA7" s="10"/>
      <c r="AB7" s="10"/>
      <c r="AC7" s="10"/>
      <c r="AD7" s="10"/>
      <c r="AE7" s="10"/>
    </row>
    <row r="8" spans="1:31">
      <c r="A8" s="10"/>
      <c r="B8" s="1" t="s">
        <v>56</v>
      </c>
      <c r="C8" s="10"/>
      <c r="D8" s="1" t="s">
        <v>21</v>
      </c>
      <c r="E8" s="10"/>
      <c r="G8" s="10"/>
      <c r="H8" s="20" t="s">
        <v>28</v>
      </c>
      <c r="I8" s="10"/>
      <c r="J8" s="20" t="s">
        <v>29</v>
      </c>
      <c r="K8" s="10"/>
      <c r="L8" s="20" t="s">
        <v>30</v>
      </c>
      <c r="W8" s="10"/>
      <c r="X8" s="10"/>
      <c r="Y8" s="10"/>
      <c r="Z8" s="10"/>
      <c r="AA8" s="10"/>
      <c r="AB8" s="10"/>
      <c r="AC8" s="10"/>
      <c r="AD8" s="10"/>
      <c r="AE8" s="10"/>
    </row>
    <row r="9" spans="1:31">
      <c r="A9" s="10"/>
      <c r="B9" s="1" t="s">
        <v>59</v>
      </c>
      <c r="C9" s="10"/>
      <c r="D9" s="1" t="s">
        <v>27</v>
      </c>
      <c r="E9" s="10"/>
      <c r="G9" s="10"/>
      <c r="H9" s="20" t="s">
        <v>34</v>
      </c>
      <c r="I9" s="10"/>
      <c r="J9" s="20" t="s">
        <v>35</v>
      </c>
      <c r="K9" s="10"/>
      <c r="L9" s="20" t="s">
        <v>36</v>
      </c>
      <c r="W9" s="10"/>
      <c r="X9" s="10"/>
      <c r="Y9" s="10"/>
      <c r="Z9" s="10"/>
      <c r="AA9" s="10"/>
      <c r="AB9" s="10"/>
      <c r="AC9" s="10"/>
      <c r="AD9" s="10"/>
      <c r="AE9" s="10"/>
    </row>
    <row r="10" spans="1:31">
      <c r="A10" s="10"/>
      <c r="B10" s="1" t="s">
        <v>63</v>
      </c>
      <c r="C10" s="10"/>
      <c r="D10" s="1" t="s">
        <v>33</v>
      </c>
      <c r="E10" s="10"/>
      <c r="G10" s="10"/>
      <c r="H10" s="20" t="s">
        <v>40</v>
      </c>
      <c r="I10" s="10"/>
      <c r="J10" s="20" t="s">
        <v>41</v>
      </c>
      <c r="K10" s="10"/>
      <c r="L10" s="20" t="s">
        <v>42</v>
      </c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>
      <c r="A11" s="10"/>
      <c r="B11" s="1" t="s">
        <v>66</v>
      </c>
      <c r="C11" s="10"/>
      <c r="D11" s="1" t="s">
        <v>39</v>
      </c>
      <c r="E11" s="10"/>
      <c r="G11" s="10"/>
      <c r="H11" s="20"/>
      <c r="I11" s="10"/>
      <c r="J11" s="20"/>
      <c r="K11" s="10"/>
      <c r="L11" s="20" t="s">
        <v>46</v>
      </c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>
      <c r="A12" s="10"/>
      <c r="B12" s="1" t="s">
        <v>25</v>
      </c>
      <c r="C12" s="10"/>
      <c r="D12" s="1" t="s">
        <v>64</v>
      </c>
      <c r="E12" s="10"/>
      <c r="G12" s="10"/>
      <c r="H12" s="20"/>
      <c r="I12" s="10"/>
      <c r="J12" s="20"/>
      <c r="K12" s="10"/>
      <c r="L12" s="2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>
      <c r="A13" s="10"/>
      <c r="B13" s="1" t="s">
        <v>31</v>
      </c>
      <c r="C13" s="10"/>
      <c r="D13" s="1" t="s">
        <v>52</v>
      </c>
      <c r="E13" s="10"/>
      <c r="G13" s="10"/>
      <c r="H13" s="20"/>
      <c r="I13" s="10"/>
      <c r="J13" s="1"/>
      <c r="K13" s="10"/>
      <c r="L13" s="1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>
      <c r="A14" s="10"/>
      <c r="B14" s="1" t="s">
        <v>47</v>
      </c>
      <c r="C14" s="10"/>
      <c r="D14" s="1" t="s">
        <v>44</v>
      </c>
      <c r="E14" s="10"/>
      <c r="G14" s="10"/>
      <c r="H14" s="20"/>
      <c r="I14" s="10"/>
      <c r="J14" s="146"/>
      <c r="K14" s="10"/>
      <c r="L14" s="146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A15" s="10"/>
      <c r="B15" s="1" t="s">
        <v>50</v>
      </c>
      <c r="C15" s="10"/>
      <c r="D15" s="1" t="s">
        <v>55</v>
      </c>
      <c r="E15" s="10"/>
      <c r="G15" s="10"/>
      <c r="H15" s="20"/>
      <c r="I15" s="10"/>
      <c r="J15" s="247"/>
      <c r="L15" s="247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" t="s">
        <v>58</v>
      </c>
      <c r="C16" s="10"/>
      <c r="D16" s="1" t="s">
        <v>65</v>
      </c>
      <c r="E16" s="10"/>
      <c r="G16" s="10"/>
      <c r="H16" s="134" t="str">
        <f>H4&amp; " lag aktivitetsserie"</f>
        <v>5 lag aktivitetsserie</v>
      </c>
      <c r="I16" s="10"/>
      <c r="J16" s="134" t="str">
        <f>J4&amp; " lag aktivitetsserie"</f>
        <v>5 lag aktivitetsserie</v>
      </c>
      <c r="K16" s="10"/>
      <c r="L16" s="134" t="str">
        <f>L4&amp; " lag aktivitetsserie"</f>
        <v>6 lag aktivitetsserie</v>
      </c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" t="s">
        <v>61</v>
      </c>
      <c r="C17" s="10"/>
      <c r="D17" s="1" t="s">
        <v>48</v>
      </c>
      <c r="E17" s="10"/>
      <c r="G17" s="10"/>
      <c r="H17" s="70" t="s">
        <v>62</v>
      </c>
      <c r="I17" s="10"/>
      <c r="J17" s="70" t="s">
        <v>62</v>
      </c>
      <c r="K17" s="10"/>
      <c r="L17" s="70" t="s">
        <v>62</v>
      </c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" t="s">
        <v>53</v>
      </c>
      <c r="C18" s="10"/>
      <c r="D18" s="1" t="s">
        <v>51</v>
      </c>
      <c r="E18" s="10"/>
      <c r="F18" s="10"/>
      <c r="G18" s="10"/>
      <c r="H18"/>
      <c r="I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0"/>
      <c r="B19" s="256" t="s">
        <v>74</v>
      </c>
      <c r="C19" s="10"/>
      <c r="D19" s="1" t="s">
        <v>54</v>
      </c>
      <c r="E19" s="10"/>
      <c r="F19" s="10"/>
      <c r="G19" s="10"/>
      <c r="H19" s="10"/>
      <c r="I19" s="10"/>
      <c r="J19" s="10"/>
      <c r="K19" s="10"/>
      <c r="L19"/>
      <c r="M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>
      <c r="A20" s="10"/>
      <c r="B20" s="256" t="s">
        <v>140</v>
      </c>
      <c r="C20" s="10"/>
      <c r="D20" s="1" t="s">
        <v>32</v>
      </c>
      <c r="E20" s="10"/>
      <c r="F20" s="10"/>
      <c r="G20" s="10"/>
      <c r="I20" s="10"/>
      <c r="J20" s="10"/>
      <c r="K20" s="10"/>
      <c r="L20"/>
      <c r="M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10"/>
      <c r="B21" s="1" t="s">
        <v>19</v>
      </c>
      <c r="C21" s="10"/>
      <c r="D21" s="1" t="s">
        <v>38</v>
      </c>
      <c r="E21" s="10"/>
      <c r="F21" s="10"/>
      <c r="G21" s="10"/>
      <c r="K21" s="10"/>
      <c r="L21"/>
      <c r="M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0"/>
      <c r="B22" s="1" t="s">
        <v>14</v>
      </c>
      <c r="C22" s="10"/>
      <c r="D22" s="1" t="s">
        <v>49</v>
      </c>
      <c r="E22" s="10"/>
      <c r="F22" s="10"/>
      <c r="G22" s="10"/>
      <c r="H22" s="10"/>
      <c r="I22" s="10"/>
      <c r="J22" s="10"/>
      <c r="K22" s="10"/>
      <c r="M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0"/>
      <c r="B23" s="1" t="s">
        <v>20</v>
      </c>
      <c r="C23" s="10"/>
      <c r="D23" s="1" t="s">
        <v>45</v>
      </c>
      <c r="E23" s="10"/>
      <c r="F23" s="10"/>
      <c r="G23" s="10"/>
      <c r="H23" s="10"/>
      <c r="I23" s="10"/>
      <c r="J23" s="10"/>
      <c r="K23" s="10"/>
      <c r="M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>
      <c r="A24" s="10"/>
      <c r="B24" s="123" t="s">
        <v>26</v>
      </c>
      <c r="C24" s="10"/>
      <c r="D24" s="1" t="s">
        <v>15</v>
      </c>
      <c r="E24" s="10"/>
      <c r="F24" s="10"/>
      <c r="G24" s="10"/>
      <c r="H24" s="10"/>
      <c r="I24" s="10"/>
      <c r="J24" s="10"/>
      <c r="K24" s="10"/>
      <c r="M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>
      <c r="A25" s="10"/>
      <c r="B25" s="1" t="s">
        <v>13</v>
      </c>
      <c r="C25" s="10"/>
      <c r="D25" s="1"/>
      <c r="E25" s="10"/>
      <c r="F25" s="10"/>
      <c r="G25" s="10"/>
      <c r="H25" s="10"/>
      <c r="I25" s="10"/>
      <c r="J25" s="10"/>
      <c r="K25" s="10"/>
      <c r="M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A26" s="10"/>
      <c r="B26" s="60" t="str">
        <f>B4&amp;" lag - aktivitetsserie"</f>
        <v>20 lag - aktivitetsserie</v>
      </c>
      <c r="C26" s="10"/>
      <c r="D26" s="60" t="str">
        <f>D4&amp;" lag - aktivitetsserie"</f>
        <v>19 lag - aktivitetsserie</v>
      </c>
      <c r="E26" s="10"/>
      <c r="F26" s="79"/>
      <c r="G26" s="10"/>
      <c r="Q26" s="10"/>
      <c r="R26"/>
      <c r="S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A27" s="10"/>
      <c r="B27" s="60" t="s">
        <v>67</v>
      </c>
      <c r="C27" s="10"/>
      <c r="D27" s="60" t="s">
        <v>67</v>
      </c>
      <c r="E27" s="10"/>
      <c r="F27" s="79"/>
      <c r="G27" s="10"/>
      <c r="K27" s="10"/>
      <c r="M27" s="103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A28" s="10"/>
      <c r="B28"/>
      <c r="C28" s="25"/>
      <c r="D28"/>
      <c r="E28" s="10"/>
      <c r="F28" s="10"/>
      <c r="G28" s="10"/>
      <c r="H28" s="10"/>
      <c r="I28" s="10"/>
      <c r="J28" s="10"/>
      <c r="K28" s="10"/>
      <c r="M28" s="103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A29" s="10"/>
      <c r="B29"/>
      <c r="C29" s="25"/>
      <c r="D29"/>
      <c r="E29" s="10"/>
      <c r="F29" s="10"/>
      <c r="G29" s="10"/>
      <c r="H29" s="10"/>
      <c r="I29" s="10"/>
      <c r="J29" s="10"/>
      <c r="K29" s="10"/>
      <c r="M29" s="103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A30" s="10"/>
      <c r="C30" s="23"/>
      <c r="E30" s="10"/>
      <c r="F30" s="10"/>
      <c r="G30" s="10"/>
      <c r="H30" s="10"/>
      <c r="I30" s="10"/>
      <c r="J30" s="10"/>
      <c r="K30" s="10"/>
      <c r="M30" s="103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A31" s="10"/>
      <c r="C31" s="23"/>
      <c r="E31" s="10"/>
      <c r="F31" s="10"/>
      <c r="G31" s="10"/>
      <c r="H31" s="10"/>
      <c r="I31" s="10"/>
      <c r="J31" s="10"/>
      <c r="K31" s="10"/>
      <c r="M31" s="103"/>
      <c r="Q31" s="10"/>
      <c r="R31" s="10"/>
      <c r="S31" s="18"/>
      <c r="T31" s="18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>
      <c r="A32" s="10"/>
      <c r="B32" s="10"/>
      <c r="C32" s="23"/>
      <c r="D32" s="10"/>
      <c r="E32" s="10"/>
      <c r="F32" s="10"/>
      <c r="G32" s="46"/>
      <c r="H32" s="10"/>
      <c r="I32" s="10"/>
      <c r="J32" s="10"/>
      <c r="K32" s="10"/>
      <c r="M32" s="103"/>
      <c r="Q32" s="10"/>
      <c r="R32" s="10"/>
      <c r="S32" s="18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>
      <c r="A33" s="10"/>
      <c r="B33" s="10"/>
      <c r="C33" s="25"/>
      <c r="D33" s="10"/>
      <c r="E33" s="10"/>
      <c r="F33" s="10"/>
      <c r="G33" s="10"/>
      <c r="H33" s="10"/>
      <c r="I33" s="10"/>
      <c r="J33" s="10"/>
      <c r="K33" s="10"/>
      <c r="M33" s="103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>
      <c r="A34" s="10"/>
      <c r="B34" s="10"/>
      <c r="C34" s="25"/>
      <c r="D34" s="10"/>
      <c r="E34" s="10"/>
      <c r="F34" s="10"/>
      <c r="G34" s="10"/>
      <c r="H34" s="10"/>
      <c r="I34" s="10"/>
      <c r="J34" s="10"/>
      <c r="K34" s="10"/>
      <c r="M34" s="103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A35" s="10"/>
      <c r="B35" s="10"/>
      <c r="C35" s="10"/>
      <c r="D35"/>
      <c r="E35" s="10"/>
      <c r="F35" s="2"/>
      <c r="G35" s="10"/>
      <c r="H35" s="10"/>
      <c r="I35" s="10"/>
      <c r="J35" s="10"/>
      <c r="K35" s="10"/>
      <c r="L35" s="10"/>
      <c r="M35" s="103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3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3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>
      <c r="A38" s="10"/>
      <c r="B38" s="37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s="57" customFormat="1" ht="21">
      <c r="B40" s="57" t="s">
        <v>68</v>
      </c>
      <c r="D40" s="58">
        <f>B43+D43+H43</f>
        <v>45</v>
      </c>
      <c r="E40" s="57" t="s">
        <v>6</v>
      </c>
    </row>
    <row r="41" spans="1:31" ht="18">
      <c r="A41" s="10"/>
      <c r="B41" s="43"/>
      <c r="C41" s="10"/>
      <c r="D41" s="10"/>
      <c r="E41"/>
      <c r="G41" s="10"/>
      <c r="H41" s="43" t="s">
        <v>7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customFormat="1">
      <c r="B42" s="135"/>
      <c r="F42" s="10"/>
      <c r="G42" s="10"/>
    </row>
    <row r="43" spans="1:31">
      <c r="A43" s="10"/>
      <c r="B43" s="21">
        <f>COUNTA(B45:B61)</f>
        <v>17</v>
      </c>
      <c r="C43" s="10"/>
      <c r="D43" s="21">
        <f>COUNTA(D45:D63)</f>
        <v>17</v>
      </c>
      <c r="E43" s="10"/>
      <c r="H43" s="5">
        <f>COUNTA(H45:H55)</f>
        <v>11</v>
      </c>
      <c r="K43" s="10"/>
      <c r="L43" s="10"/>
      <c r="M43" s="10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19.5" customHeight="1">
      <c r="A44" s="10"/>
      <c r="B44" s="60" t="s">
        <v>69</v>
      </c>
      <c r="C44" s="10"/>
      <c r="D44" s="60" t="s">
        <v>70</v>
      </c>
      <c r="E44" s="10"/>
      <c r="H44" s="64" t="s">
        <v>71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>
      <c r="A45" s="10"/>
      <c r="B45" s="194" t="s">
        <v>57</v>
      </c>
      <c r="C45" s="10"/>
      <c r="D45" s="137" t="s">
        <v>72</v>
      </c>
      <c r="E45" s="10"/>
      <c r="H45" s="45" t="s">
        <v>73</v>
      </c>
      <c r="K45" s="21"/>
      <c r="M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>
      <c r="A46" s="10"/>
      <c r="B46" s="108" t="s">
        <v>94</v>
      </c>
      <c r="C46" s="10"/>
      <c r="D46" s="136" t="s">
        <v>87</v>
      </c>
      <c r="E46" s="10"/>
      <c r="H46" s="45" t="s">
        <v>35</v>
      </c>
      <c r="M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>
      <c r="A47" s="10"/>
      <c r="B47" s="195" t="s">
        <v>95</v>
      </c>
      <c r="C47" s="10"/>
      <c r="D47" s="136" t="s">
        <v>89</v>
      </c>
      <c r="E47" s="10"/>
      <c r="H47" s="45" t="s">
        <v>77</v>
      </c>
      <c r="M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>
      <c r="A48" s="10"/>
      <c r="B48" s="136" t="s">
        <v>90</v>
      </c>
      <c r="C48" s="10"/>
      <c r="D48" s="136" t="s">
        <v>93</v>
      </c>
      <c r="E48" s="10"/>
      <c r="H48" s="45" t="s">
        <v>41</v>
      </c>
      <c r="K48" s="10"/>
      <c r="M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>
      <c r="A49" s="10"/>
      <c r="B49" s="136" t="s">
        <v>91</v>
      </c>
      <c r="C49" s="10"/>
      <c r="D49" s="136" t="s">
        <v>59</v>
      </c>
      <c r="E49" s="10"/>
      <c r="H49" s="45" t="s">
        <v>34</v>
      </c>
      <c r="K49" s="10"/>
      <c r="M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ht="15.75" customHeight="1">
      <c r="A50" s="10"/>
      <c r="B50" s="136" t="s">
        <v>92</v>
      </c>
      <c r="C50" s="10"/>
      <c r="D50" s="136" t="s">
        <v>80</v>
      </c>
      <c r="E50" s="10"/>
      <c r="H50" s="45" t="s">
        <v>40</v>
      </c>
      <c r="K50" s="10"/>
      <c r="M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>
      <c r="A51" s="10"/>
      <c r="B51" s="136" t="s">
        <v>84</v>
      </c>
      <c r="C51" s="10"/>
      <c r="D51" s="137" t="s">
        <v>27</v>
      </c>
      <c r="E51" s="10"/>
      <c r="H51" s="101" t="s">
        <v>30</v>
      </c>
      <c r="K51" s="10"/>
      <c r="M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 s="10"/>
      <c r="B52" s="22" t="s">
        <v>75</v>
      </c>
      <c r="C52" s="10"/>
      <c r="D52" s="136" t="s">
        <v>55</v>
      </c>
      <c r="E52" s="10"/>
      <c r="H52" s="1" t="s">
        <v>78</v>
      </c>
      <c r="K52" s="10"/>
      <c r="M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>
      <c r="A53" s="10"/>
      <c r="B53" s="136" t="s">
        <v>86</v>
      </c>
      <c r="C53" s="10"/>
      <c r="D53" s="136" t="s">
        <v>25</v>
      </c>
      <c r="E53" s="10"/>
      <c r="H53" s="258" t="s">
        <v>144</v>
      </c>
      <c r="K53" s="10"/>
      <c r="M53" s="10" t="s">
        <v>82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>
      <c r="A54" s="10"/>
      <c r="B54" s="136" t="s">
        <v>79</v>
      </c>
      <c r="C54" s="10"/>
      <c r="D54" s="136" t="s">
        <v>31</v>
      </c>
      <c r="E54" s="10"/>
      <c r="H54" s="101" t="s">
        <v>36</v>
      </c>
      <c r="K54" s="10"/>
      <c r="M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A55" s="10"/>
      <c r="B55" s="136" t="s">
        <v>54</v>
      </c>
      <c r="C55" s="10"/>
      <c r="D55" s="136" t="s">
        <v>58</v>
      </c>
      <c r="E55" s="10"/>
      <c r="H55" s="1" t="s">
        <v>46</v>
      </c>
      <c r="K55" s="10"/>
      <c r="L55" s="10"/>
      <c r="M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>
      <c r="A56" s="10"/>
      <c r="B56" s="136" t="s">
        <v>81</v>
      </c>
      <c r="C56" s="10"/>
      <c r="D56" s="136" t="s">
        <v>53</v>
      </c>
      <c r="E56" s="10"/>
      <c r="H56" s="254"/>
      <c r="K56" s="10"/>
      <c r="L56" s="10"/>
      <c r="M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>
      <c r="A57" s="10"/>
      <c r="B57" s="136" t="s">
        <v>83</v>
      </c>
      <c r="C57" s="10"/>
      <c r="D57" s="136" t="s">
        <v>76</v>
      </c>
      <c r="E57" s="10"/>
      <c r="H57" s="65" t="str">
        <f>H43&amp;" lag aktivitetsserie"</f>
        <v>11 lag aktivitetsserie</v>
      </c>
      <c r="K57" s="10"/>
      <c r="L57" s="10"/>
      <c r="M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>
      <c r="A58" s="10"/>
      <c r="B58" s="136" t="s">
        <v>88</v>
      </c>
      <c r="C58" s="23"/>
      <c r="D58" s="136" t="s">
        <v>74</v>
      </c>
      <c r="E58" s="10"/>
      <c r="H58" s="60" t="s">
        <v>62</v>
      </c>
      <c r="K58" s="10"/>
      <c r="L58" s="10"/>
      <c r="M58" s="2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>
      <c r="A59" s="10"/>
      <c r="B59" s="136" t="s">
        <v>38</v>
      </c>
      <c r="C59" s="23"/>
      <c r="D59" s="136" t="s">
        <v>313</v>
      </c>
      <c r="E59" s="10"/>
      <c r="K59" s="10"/>
      <c r="L59" s="10"/>
      <c r="M59" s="2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>
      <c r="A60" s="10"/>
      <c r="B60" s="136" t="s">
        <v>14</v>
      </c>
      <c r="C60" s="23"/>
      <c r="D60" s="136" t="s">
        <v>49</v>
      </c>
      <c r="E60" s="10"/>
      <c r="K60" s="10"/>
      <c r="L60" s="10"/>
      <c r="M60" s="2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>
      <c r="A61" s="10"/>
      <c r="B61" s="136" t="s">
        <v>20</v>
      </c>
      <c r="C61" s="23"/>
      <c r="D61" s="137" t="s">
        <v>85</v>
      </c>
      <c r="E61" s="10"/>
      <c r="G61" s="10"/>
      <c r="I61" s="23"/>
      <c r="K61" s="10"/>
      <c r="L61" s="10"/>
      <c r="M61" s="23"/>
      <c r="N6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>
      <c r="A62" s="10"/>
      <c r="B62" s="254"/>
      <c r="C62" s="23"/>
      <c r="D62" s="136"/>
      <c r="E62" s="10"/>
      <c r="G62" s="10"/>
      <c r="I62" s="23"/>
      <c r="K62" s="10"/>
      <c r="M62" s="23"/>
      <c r="N62" s="10"/>
      <c r="O62" s="10"/>
      <c r="P62" s="10"/>
      <c r="Q62" s="10"/>
      <c r="R62" s="10"/>
      <c r="S62" s="10"/>
      <c r="T62" s="18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>
      <c r="A63" s="10"/>
      <c r="B63" s="254"/>
      <c r="C63" s="10"/>
      <c r="D63" s="22"/>
      <c r="E63" s="10"/>
      <c r="G63" s="10"/>
      <c r="I63" s="2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>
      <c r="A64" s="10"/>
      <c r="B64" s="60" t="str">
        <f>B43&amp;" lag - aktivitetsserie"</f>
        <v>17 lag - aktivitetsserie</v>
      </c>
      <c r="C64" s="10"/>
      <c r="D64" s="60" t="str">
        <f>D43&amp;" lag - aktivitetsserie"</f>
        <v>17 lag - aktivitetsserie</v>
      </c>
      <c r="E64" s="10"/>
      <c r="G64" s="10"/>
      <c r="I64" s="23"/>
      <c r="J64" s="10"/>
      <c r="K64" s="10"/>
      <c r="L6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>
      <c r="A65" s="10"/>
      <c r="B65" s="60" t="s">
        <v>67</v>
      </c>
      <c r="C65" s="10"/>
      <c r="D65" s="60" t="s">
        <v>67</v>
      </c>
      <c r="E65" s="10"/>
      <c r="G65" s="10"/>
      <c r="I65" s="10"/>
      <c r="J65" s="10"/>
      <c r="K65" s="10"/>
      <c r="L65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>
      <c r="A66" s="10"/>
      <c r="C66" s="10"/>
      <c r="D66" s="10"/>
      <c r="E66" s="10"/>
      <c r="G66" s="10"/>
      <c r="I66" s="10"/>
      <c r="J66" s="10"/>
      <c r="K66" s="10"/>
      <c r="L66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>
      <c r="A67" s="10"/>
      <c r="B67" s="23"/>
      <c r="C67" s="23"/>
      <c r="D67" s="10"/>
      <c r="E67" s="10"/>
      <c r="G67" s="10"/>
      <c r="I67" s="10"/>
      <c r="J67" s="18"/>
      <c r="K67" s="10"/>
      <c r="L6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>
      <c r="A68" s="10"/>
      <c r="B68" s="23"/>
      <c r="C68" s="23"/>
      <c r="D68" s="10"/>
      <c r="E68" s="10"/>
      <c r="G68" s="10"/>
      <c r="I68"/>
      <c r="J68" s="10"/>
      <c r="K68" s="10"/>
      <c r="L68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>
      <c r="A69" s="10"/>
      <c r="B69" s="23"/>
      <c r="C69" s="23"/>
      <c r="D69" s="10"/>
      <c r="E69" s="10"/>
      <c r="G69" s="10"/>
      <c r="I69"/>
      <c r="J69" s="10"/>
      <c r="K69" s="10"/>
      <c r="L6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>
      <c r="A70" s="10"/>
      <c r="B70" s="10"/>
      <c r="C70" s="10"/>
      <c r="D70" s="10"/>
      <c r="E70" s="10"/>
      <c r="G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>
      <c r="A71" s="10"/>
      <c r="B71" s="10"/>
      <c r="C71" s="10"/>
      <c r="D71" s="10"/>
      <c r="E71" s="10"/>
      <c r="G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10"/>
      <c r="B72" s="10"/>
      <c r="C72" s="10"/>
      <c r="D72" s="10"/>
      <c r="E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>
      <c r="A73" s="10"/>
      <c r="B73" s="17"/>
      <c r="C73" s="17"/>
      <c r="D73" s="17"/>
      <c r="E73" s="1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s="57" customFormat="1" ht="21">
      <c r="B74" s="57" t="s">
        <v>96</v>
      </c>
      <c r="D74" s="58">
        <f>B77+F77+D77+H77</f>
        <v>45</v>
      </c>
      <c r="E74" s="57" t="s">
        <v>6</v>
      </c>
    </row>
    <row r="75" spans="1:31" s="50" customFormat="1" ht="18">
      <c r="C75" s="211"/>
      <c r="F75" s="43" t="s">
        <v>7</v>
      </c>
    </row>
    <row r="76" spans="1:31" s="144" customFormat="1">
      <c r="C76" s="145"/>
      <c r="F76" s="10"/>
    </row>
    <row r="77" spans="1:31">
      <c r="A77" s="10"/>
      <c r="B77" s="21">
        <f>COUNTA(B79:B95)</f>
        <v>17</v>
      </c>
      <c r="C77" s="10"/>
      <c r="D77" s="21">
        <f>COUNTA(D79:D96)</f>
        <v>18</v>
      </c>
      <c r="E77" s="10"/>
      <c r="F77" s="21">
        <f>COUNTA(F79:F90)</f>
        <v>10</v>
      </c>
      <c r="G77" s="10"/>
      <c r="H77" s="21"/>
      <c r="I77" s="10"/>
      <c r="K7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>
      <c r="A78" s="10"/>
      <c r="B78" s="64" t="s">
        <v>97</v>
      </c>
      <c r="C78" s="10"/>
      <c r="D78" s="73" t="s">
        <v>98</v>
      </c>
      <c r="E78" s="10"/>
      <c r="F78" s="60" t="s">
        <v>99</v>
      </c>
      <c r="G78" s="10"/>
      <c r="I78" s="10"/>
      <c r="K78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>
      <c r="A79" s="10"/>
      <c r="B79" s="45" t="s">
        <v>37</v>
      </c>
      <c r="C79" s="10"/>
      <c r="D79" s="78" t="s">
        <v>93</v>
      </c>
      <c r="E79" s="10"/>
      <c r="F79" s="20" t="s">
        <v>100</v>
      </c>
      <c r="G79" s="10"/>
      <c r="H79" s="10"/>
      <c r="I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>
      <c r="A80" s="10"/>
      <c r="B80" s="45" t="s">
        <v>43</v>
      </c>
      <c r="C80" s="10"/>
      <c r="D80" s="45" t="s">
        <v>59</v>
      </c>
      <c r="E80" s="10"/>
      <c r="F80" s="20" t="s">
        <v>23</v>
      </c>
      <c r="G80" s="10"/>
      <c r="H80" s="10"/>
      <c r="I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>
      <c r="A81" s="10"/>
      <c r="B81" s="45" t="s">
        <v>80</v>
      </c>
      <c r="C81" s="10"/>
      <c r="D81" s="45" t="s">
        <v>57</v>
      </c>
      <c r="E81" s="10"/>
      <c r="F81" s="20" t="s">
        <v>22</v>
      </c>
      <c r="G81" s="10"/>
      <c r="H81" s="10"/>
      <c r="I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>
      <c r="A82" s="10"/>
      <c r="B82" s="45" t="s">
        <v>64</v>
      </c>
      <c r="C82" s="10"/>
      <c r="D82" s="45" t="s">
        <v>101</v>
      </c>
      <c r="E82" s="10"/>
      <c r="F82" s="20" t="s">
        <v>35</v>
      </c>
      <c r="G82" s="10"/>
      <c r="H82"/>
      <c r="I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>
      <c r="A83" s="10"/>
      <c r="B83" s="45" t="s">
        <v>109</v>
      </c>
      <c r="C83" s="10"/>
      <c r="D83" s="45" t="s">
        <v>27</v>
      </c>
      <c r="E83" s="10"/>
      <c r="F83" s="20" t="s">
        <v>108</v>
      </c>
      <c r="G83" s="10"/>
      <c r="H83" s="10"/>
      <c r="I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>
      <c r="A84" s="10"/>
      <c r="B84" s="45" t="s">
        <v>106</v>
      </c>
      <c r="C84" s="10"/>
      <c r="D84" s="45" t="s">
        <v>95</v>
      </c>
      <c r="E84" s="10"/>
      <c r="F84" s="20" t="s">
        <v>111</v>
      </c>
      <c r="G84" s="10"/>
      <c r="H84" s="10"/>
      <c r="I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>
      <c r="A85" s="10"/>
      <c r="B85" s="45" t="s">
        <v>25</v>
      </c>
      <c r="C85" s="10"/>
      <c r="D85" s="210" t="s">
        <v>432</v>
      </c>
      <c r="E85" s="10"/>
      <c r="F85" s="20" t="s">
        <v>41</v>
      </c>
      <c r="G85" s="10"/>
      <c r="H85" s="10"/>
      <c r="I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>
      <c r="A86" s="10"/>
      <c r="B86" s="45" t="s">
        <v>58</v>
      </c>
      <c r="C86" s="10"/>
      <c r="D86" s="210" t="s">
        <v>433</v>
      </c>
      <c r="E86" s="10"/>
      <c r="F86" s="126" t="s">
        <v>18</v>
      </c>
      <c r="G86" s="10"/>
      <c r="H86" s="10"/>
      <c r="I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>
      <c r="A87" s="10"/>
      <c r="B87" s="45" t="s">
        <v>113</v>
      </c>
      <c r="C87" s="10"/>
      <c r="D87" s="101" t="s">
        <v>107</v>
      </c>
      <c r="E87" s="10"/>
      <c r="F87" s="20" t="s">
        <v>28</v>
      </c>
      <c r="G87" s="10"/>
      <c r="H87" s="10"/>
      <c r="I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>
      <c r="A88" s="10"/>
      <c r="B88" s="45" t="s">
        <v>79</v>
      </c>
      <c r="C88" s="10"/>
      <c r="D88" s="45" t="s">
        <v>105</v>
      </c>
      <c r="E88" s="10"/>
      <c r="F88" s="20" t="s">
        <v>36</v>
      </c>
      <c r="G88" s="10"/>
      <c r="H88" s="10"/>
      <c r="I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>
      <c r="A89" s="10"/>
      <c r="B89" s="45" t="s">
        <v>54</v>
      </c>
      <c r="C89" s="10"/>
      <c r="D89" s="99" t="s">
        <v>112</v>
      </c>
      <c r="E89" s="10"/>
      <c r="F89" s="20"/>
      <c r="G89" s="10"/>
      <c r="I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>
      <c r="A90" s="10"/>
      <c r="B90" s="45" t="s">
        <v>81</v>
      </c>
      <c r="C90" s="10"/>
      <c r="D90" s="78" t="s">
        <v>114</v>
      </c>
      <c r="E90" s="10"/>
      <c r="F90" s="20"/>
      <c r="G90" s="10"/>
      <c r="I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>
      <c r="A91" s="10"/>
      <c r="B91" s="45" t="s">
        <v>88</v>
      </c>
      <c r="C91" s="10"/>
      <c r="D91" s="80" t="s">
        <v>84</v>
      </c>
      <c r="E91" s="10"/>
      <c r="F91" s="64" t="str">
        <f>F77&amp; " lag aktivitetsserie"</f>
        <v>10 lag aktivitetsserie</v>
      </c>
      <c r="G91" s="10"/>
      <c r="I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>
      <c r="A92" s="10"/>
      <c r="B92" s="45" t="s">
        <v>14</v>
      </c>
      <c r="C92" s="10"/>
      <c r="D92" s="45" t="s">
        <v>75</v>
      </c>
      <c r="E92" s="10"/>
      <c r="F92" s="74" t="s">
        <v>115</v>
      </c>
      <c r="G92" s="10"/>
      <c r="I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>
      <c r="A93" s="10"/>
      <c r="B93" s="45" t="s">
        <v>20</v>
      </c>
      <c r="C93" s="10"/>
      <c r="D93" s="45" t="s">
        <v>110</v>
      </c>
      <c r="E93" s="10"/>
      <c r="G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>
      <c r="A94" s="10"/>
      <c r="B94" s="45" t="s">
        <v>15</v>
      </c>
      <c r="C94" s="10"/>
      <c r="D94" s="45" t="s">
        <v>74</v>
      </c>
      <c r="E94" s="10"/>
      <c r="G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A95" s="10"/>
      <c r="B95" s="101" t="s">
        <v>104</v>
      </c>
      <c r="C95" s="10"/>
      <c r="D95" s="128" t="s">
        <v>434</v>
      </c>
      <c r="E95" s="10"/>
      <c r="G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>
      <c r="A96" s="10"/>
      <c r="B96" s="254"/>
      <c r="C96" s="10"/>
      <c r="D96" s="128" t="s">
        <v>400</v>
      </c>
      <c r="E96" s="10"/>
      <c r="G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8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>
      <c r="A97" s="10"/>
      <c r="B97" s="60" t="str">
        <f>B77&amp;" lag - aktivitetsserie"</f>
        <v>17 lag - aktivitetsserie</v>
      </c>
      <c r="C97" s="10"/>
      <c r="D97" s="66" t="str">
        <f>D77&amp;" lag - aktivitetsserie"</f>
        <v>18 lag - aktivitetsserie</v>
      </c>
      <c r="E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>
      <c r="A98" s="10"/>
      <c r="B98" s="60" t="s">
        <v>67</v>
      </c>
      <c r="C98" s="10"/>
      <c r="D98" s="66" t="s">
        <v>67</v>
      </c>
      <c r="E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ht="15" customHeight="1">
      <c r="A99" s="10"/>
      <c r="B99" s="10"/>
      <c r="C99" s="10"/>
      <c r="E99" s="10"/>
      <c r="F99" s="10"/>
      <c r="G99" s="87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ht="15" customHeight="1">
      <c r="A100" s="10"/>
      <c r="B100" s="10"/>
      <c r="C100" s="10"/>
      <c r="E100" s="10"/>
      <c r="F100" s="10"/>
      <c r="G100" s="87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>
      <c r="A101" s="10"/>
      <c r="B101" s="10"/>
      <c r="C101" s="10"/>
      <c r="D101" s="10"/>
      <c r="E101" s="10"/>
      <c r="F101" s="10"/>
      <c r="G101" s="87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>
      <c r="A102" s="10"/>
      <c r="B102" s="10"/>
      <c r="C102" s="10"/>
      <c r="D102" s="10"/>
      <c r="E102" s="10"/>
      <c r="F102" s="10"/>
      <c r="G102" s="87"/>
      <c r="H102" s="10"/>
      <c r="I102" s="10"/>
      <c r="J102" s="10"/>
      <c r="K102" s="10"/>
      <c r="L102" s="10"/>
      <c r="M102" s="24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>
      <c r="A103" s="10"/>
      <c r="B103" s="10"/>
      <c r="C103" s="10"/>
      <c r="D103" s="10"/>
      <c r="E103" s="10"/>
      <c r="F103" s="10"/>
      <c r="G103" s="87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s="141" customFormat="1" ht="18">
      <c r="B107" s="142" t="s">
        <v>116</v>
      </c>
      <c r="D107" s="143">
        <f>B109+H109+D109+F109</f>
        <v>47</v>
      </c>
      <c r="E107" s="141" t="s">
        <v>6</v>
      </c>
    </row>
    <row r="108" spans="1:31" ht="18">
      <c r="A108" s="10"/>
      <c r="B108" s="10"/>
      <c r="C108" s="10"/>
      <c r="D108" s="10"/>
      <c r="E108" s="10"/>
      <c r="F108" s="10"/>
      <c r="G108" s="10"/>
      <c r="H108" s="43" t="s">
        <v>7</v>
      </c>
      <c r="K108" s="10"/>
      <c r="L108" s="10"/>
      <c r="M108" s="10"/>
      <c r="N108" s="10"/>
      <c r="O108" s="10"/>
      <c r="P108" s="10"/>
      <c r="Q108" s="10"/>
      <c r="R108" s="10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>
      <c r="A109" s="10"/>
      <c r="B109" s="59">
        <f>COUNTA(B111:B125)</f>
        <v>15</v>
      </c>
      <c r="C109" s="10"/>
      <c r="D109" s="59">
        <f>COUNTA(D111:D128)</f>
        <v>18</v>
      </c>
      <c r="E109" s="10"/>
      <c r="F109" s="21">
        <f>COUNTA(F111:F114)</f>
        <v>4</v>
      </c>
      <c r="G109" s="10"/>
      <c r="H109" s="59">
        <f>COUNTA(H111:H122)</f>
        <v>10</v>
      </c>
      <c r="K109" s="10"/>
      <c r="L109" s="10"/>
      <c r="M109" s="10"/>
      <c r="N109" s="10"/>
      <c r="O109" s="10"/>
      <c r="P109" s="10"/>
      <c r="Q109" s="10"/>
      <c r="R109" s="10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>
      <c r="A110" s="10"/>
      <c r="B110" s="64" t="s">
        <v>117</v>
      </c>
      <c r="C110" s="2"/>
      <c r="D110" s="199" t="s">
        <v>421</v>
      </c>
      <c r="E110" s="10"/>
      <c r="F110" s="197" t="s">
        <v>118</v>
      </c>
      <c r="G110" s="10"/>
      <c r="H110" s="60" t="s">
        <v>119</v>
      </c>
      <c r="K110" s="10"/>
      <c r="L110" s="10"/>
      <c r="M110" s="10"/>
      <c r="N110" s="10"/>
      <c r="O110" s="10"/>
      <c r="P110" s="10"/>
      <c r="Q110" s="10"/>
      <c r="R110" s="10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>
      <c r="A111" s="10"/>
      <c r="B111" s="78" t="s">
        <v>93</v>
      </c>
      <c r="C111" s="10"/>
      <c r="D111" s="45" t="s">
        <v>101</v>
      </c>
      <c r="E111" s="10"/>
      <c r="F111" s="151" t="s">
        <v>103</v>
      </c>
      <c r="G111" s="10"/>
      <c r="H111" s="20" t="s">
        <v>17</v>
      </c>
      <c r="K111" s="10"/>
      <c r="L111" s="10"/>
      <c r="M111" s="10"/>
      <c r="N111" s="10"/>
      <c r="O111" s="10"/>
      <c r="P111" s="10"/>
      <c r="Q111" s="10"/>
      <c r="R111" s="10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>
      <c r="A112" s="10"/>
      <c r="B112" s="45" t="s">
        <v>225</v>
      </c>
      <c r="C112" s="10"/>
      <c r="D112" s="45" t="s">
        <v>124</v>
      </c>
      <c r="E112" s="10"/>
      <c r="F112" s="151" t="s">
        <v>128</v>
      </c>
      <c r="G112" s="10"/>
      <c r="H112" s="20" t="s">
        <v>123</v>
      </c>
      <c r="K112" s="10"/>
      <c r="L112" s="10"/>
      <c r="M112" s="10"/>
      <c r="N112" s="10"/>
      <c r="O112" s="10"/>
      <c r="P112" s="10"/>
      <c r="Q112" s="10"/>
      <c r="R112" s="10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>
      <c r="A113" s="10"/>
      <c r="B113" s="45" t="s">
        <v>60</v>
      </c>
      <c r="C113" s="10"/>
      <c r="D113" s="45" t="s">
        <v>80</v>
      </c>
      <c r="E113" s="10"/>
      <c r="F113" s="78" t="s">
        <v>127</v>
      </c>
      <c r="G113" s="10"/>
      <c r="H113" s="20" t="s">
        <v>126</v>
      </c>
      <c r="K113" s="10"/>
      <c r="L113" s="10"/>
      <c r="M113" s="10"/>
      <c r="N113" s="10"/>
      <c r="O113" s="10"/>
      <c r="P113" s="10"/>
      <c r="Q113" s="10"/>
      <c r="R113" s="10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>
      <c r="A114" s="10"/>
      <c r="B114" s="150" t="s">
        <v>64</v>
      </c>
      <c r="C114" s="10"/>
      <c r="D114" s="45" t="s">
        <v>27</v>
      </c>
      <c r="E114" s="10"/>
      <c r="F114" s="151" t="s">
        <v>121</v>
      </c>
      <c r="G114" s="10"/>
      <c r="H114" s="20" t="s">
        <v>16</v>
      </c>
      <c r="K114" s="10"/>
      <c r="L114" s="10"/>
      <c r="M114" s="10"/>
      <c r="N114" s="10"/>
      <c r="O114" s="10"/>
      <c r="P114" s="10"/>
      <c r="Q114" s="10"/>
      <c r="R114" s="10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>
      <c r="A115" s="10"/>
      <c r="B115" s="45" t="s">
        <v>129</v>
      </c>
      <c r="C115" s="10"/>
      <c r="D115" s="78" t="s">
        <v>95</v>
      </c>
      <c r="E115" s="10"/>
      <c r="F115" s="226" t="str">
        <f>F109&amp;" lag - aktivitetsserie"</f>
        <v>4 lag - aktivitetsserie</v>
      </c>
      <c r="G115" s="10"/>
      <c r="H115" s="20" t="s">
        <v>41</v>
      </c>
      <c r="K115" s="10"/>
      <c r="L115" s="10"/>
      <c r="M115" s="10"/>
      <c r="N115" s="10"/>
      <c r="O115" s="10"/>
      <c r="P115" s="10"/>
      <c r="Q115" s="10"/>
      <c r="R115" s="10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>
      <c r="A116" s="10"/>
      <c r="B116" s="45" t="s">
        <v>436</v>
      </c>
      <c r="C116" s="10"/>
      <c r="D116" s="45" t="s">
        <v>91</v>
      </c>
      <c r="E116" s="10"/>
      <c r="F116" s="198" t="s">
        <v>67</v>
      </c>
      <c r="G116" s="10"/>
      <c r="H116" s="20" t="s">
        <v>28</v>
      </c>
      <c r="K116" s="10"/>
      <c r="L116" s="10"/>
      <c r="M116" s="10"/>
      <c r="N116" s="10"/>
      <c r="O116" s="10"/>
      <c r="P116" s="10"/>
      <c r="Q116" s="10"/>
      <c r="R116" s="10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>
      <c r="A117" s="10"/>
      <c r="B117" s="45" t="s">
        <v>106</v>
      </c>
      <c r="C117" s="10"/>
      <c r="D117" s="45" t="s">
        <v>91</v>
      </c>
      <c r="E117" s="10"/>
      <c r="G117" s="10"/>
      <c r="H117" s="22" t="s">
        <v>34</v>
      </c>
      <c r="K117" s="10"/>
      <c r="L117" s="10"/>
      <c r="M117" s="10"/>
      <c r="N117" s="10"/>
      <c r="O117" s="10"/>
      <c r="P117" s="10"/>
      <c r="Q117" s="10"/>
      <c r="R117" s="10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>
      <c r="A118" s="10"/>
      <c r="B118" s="45" t="s">
        <v>113</v>
      </c>
      <c r="C118" s="10"/>
      <c r="D118" s="45" t="s">
        <v>55</v>
      </c>
      <c r="E118" s="10"/>
      <c r="F118" s="10"/>
      <c r="G118" s="10"/>
      <c r="H118" s="20" t="s">
        <v>40</v>
      </c>
      <c r="K118" s="10"/>
      <c r="L118" s="10"/>
      <c r="M118" s="10"/>
      <c r="N118" s="10"/>
      <c r="O118" s="10"/>
      <c r="P118" s="10"/>
      <c r="Q118" s="10"/>
      <c r="R118" s="10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>
      <c r="A119" s="10"/>
      <c r="B119" s="45" t="s">
        <v>110</v>
      </c>
      <c r="C119" s="10"/>
      <c r="D119" s="165" t="s">
        <v>107</v>
      </c>
      <c r="E119" s="10"/>
      <c r="F119" s="10"/>
      <c r="G119" s="10"/>
      <c r="H119" s="20" t="s">
        <v>30</v>
      </c>
      <c r="K119" s="10"/>
      <c r="L119" s="10"/>
      <c r="M119" s="10"/>
      <c r="N119" s="10"/>
      <c r="O119" s="10"/>
      <c r="P119" s="10"/>
      <c r="Q119" s="10"/>
      <c r="R119" s="10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>
      <c r="A120" s="10"/>
      <c r="B120" s="45" t="s">
        <v>79</v>
      </c>
      <c r="C120" s="10"/>
      <c r="D120" s="151" t="s">
        <v>125</v>
      </c>
      <c r="E120" s="10"/>
      <c r="F120" s="10"/>
      <c r="G120" s="10"/>
      <c r="H120" s="20" t="s">
        <v>144</v>
      </c>
      <c r="K120" s="10"/>
      <c r="L120" s="10"/>
      <c r="M120" s="10"/>
      <c r="N120" s="10"/>
      <c r="O120" s="10"/>
      <c r="P120" s="10"/>
      <c r="Q120" s="10"/>
      <c r="R120" s="10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>
      <c r="A121" s="10"/>
      <c r="B121" s="101" t="s">
        <v>54</v>
      </c>
      <c r="C121" s="10"/>
      <c r="D121" s="45" t="s">
        <v>105</v>
      </c>
      <c r="E121" s="10"/>
      <c r="G121" s="10"/>
      <c r="H121" s="254"/>
      <c r="K121" s="10"/>
      <c r="L121" s="10"/>
      <c r="M121" s="10"/>
      <c r="N121" s="10"/>
      <c r="O121" s="10"/>
      <c r="P121" s="10"/>
      <c r="Q121" s="10"/>
      <c r="R121" s="10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>
      <c r="A122" s="10"/>
      <c r="B122" s="45" t="s">
        <v>120</v>
      </c>
      <c r="C122" s="10"/>
      <c r="D122" s="45" t="s">
        <v>72</v>
      </c>
      <c r="E122" s="10"/>
      <c r="G122" s="10"/>
      <c r="H122" s="20"/>
      <c r="K122" s="10"/>
      <c r="L122" s="10"/>
      <c r="M122" s="10"/>
      <c r="N122" s="10"/>
      <c r="O122" s="10"/>
      <c r="P122" s="10"/>
      <c r="Q122" s="10"/>
      <c r="R122" s="10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>
      <c r="A123" s="10"/>
      <c r="B123" s="78" t="s">
        <v>130</v>
      </c>
      <c r="C123" s="10"/>
      <c r="D123" s="45" t="s">
        <v>122</v>
      </c>
      <c r="E123" s="10"/>
      <c r="G123" s="10"/>
      <c r="H123" s="60" t="str">
        <f>H109&amp; " lag aktivitetsserie"</f>
        <v>10 lag aktivitetsserie</v>
      </c>
      <c r="K123" s="10"/>
      <c r="L123" s="10"/>
      <c r="M123" s="10"/>
      <c r="N123" s="10"/>
      <c r="O123" s="10"/>
      <c r="P123" s="10"/>
      <c r="Q123" s="10"/>
      <c r="R123" s="10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>
      <c r="A124" s="10"/>
      <c r="B124" s="78" t="s">
        <v>132</v>
      </c>
      <c r="C124" s="10"/>
      <c r="D124" s="45" t="s">
        <v>133</v>
      </c>
      <c r="E124" s="10"/>
      <c r="G124" s="10"/>
      <c r="H124" s="70" t="s">
        <v>131</v>
      </c>
      <c r="K124" s="10"/>
      <c r="L124" s="10"/>
      <c r="M124" s="10"/>
      <c r="N124" s="10"/>
      <c r="O124" s="10"/>
      <c r="P124" s="10"/>
      <c r="Q124" s="10"/>
      <c r="R124" s="10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>
      <c r="A125" s="10"/>
      <c r="B125" s="80" t="s">
        <v>15</v>
      </c>
      <c r="C125" s="10"/>
      <c r="D125" s="255" t="s">
        <v>74</v>
      </c>
      <c r="E125" s="10"/>
      <c r="G125" s="10"/>
      <c r="J125" s="10"/>
      <c r="K125" s="10"/>
      <c r="L125" s="10"/>
      <c r="M125" s="10"/>
      <c r="N125" s="10"/>
      <c r="O125" s="10"/>
      <c r="P125" s="10"/>
      <c r="Q125" s="10"/>
      <c r="R125" s="103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>
      <c r="A126" s="10"/>
      <c r="B126" s="254"/>
      <c r="C126" s="10"/>
      <c r="D126" s="1" t="s">
        <v>88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>
      <c r="A127" s="10"/>
      <c r="B127" s="35"/>
      <c r="C127" s="10"/>
      <c r="D127" s="1" t="s">
        <v>20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3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>
      <c r="A128" s="10"/>
      <c r="B128" s="60" t="str">
        <f>B109&amp;" lag - aktivitetsserie"</f>
        <v>15 lag - aktivitetsserie</v>
      </c>
      <c r="C128" s="10"/>
      <c r="D128" s="255" t="s">
        <v>104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>
      <c r="A129" s="10"/>
      <c r="B129" s="60" t="s">
        <v>131</v>
      </c>
      <c r="C129" s="10"/>
      <c r="D129" s="66" t="str">
        <f>D109&amp;" lag - aktivitetsserie"</f>
        <v>18 lag - aktivitetsserie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3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>
      <c r="A130" s="10"/>
      <c r="B130" s="10"/>
      <c r="C130" s="10"/>
      <c r="D130" s="200" t="s">
        <v>131</v>
      </c>
      <c r="E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3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>
      <c r="A131" s="10"/>
      <c r="B131" s="10"/>
      <c r="C131" s="10"/>
      <c r="D131" s="10"/>
      <c r="E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3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>
      <c r="A132" s="10"/>
      <c r="B132" s="10"/>
      <c r="C132" s="10"/>
      <c r="D132" s="10"/>
      <c r="E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3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>
      <c r="A133" s="10"/>
      <c r="B133" s="10"/>
      <c r="C133" s="10"/>
      <c r="D133" s="10"/>
      <c r="E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3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3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3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s="57" customFormat="1" ht="21">
      <c r="B137" s="57" t="s">
        <v>134</v>
      </c>
      <c r="D137" s="58">
        <f>B140+D140+F140+H140</f>
        <v>42</v>
      </c>
      <c r="E137" s="57" t="s">
        <v>6</v>
      </c>
    </row>
    <row r="138" spans="1:31" ht="25.5" customHeight="1">
      <c r="A138" s="10"/>
      <c r="B138" s="166"/>
      <c r="C138" s="19"/>
      <c r="D138" s="19"/>
      <c r="E138" s="19"/>
      <c r="F138" s="19"/>
      <c r="G138" s="19"/>
      <c r="H138" s="120" t="s">
        <v>135</v>
      </c>
      <c r="I138" s="19"/>
      <c r="J138" s="10"/>
      <c r="K138" s="19"/>
      <c r="L138" s="10"/>
      <c r="M138" s="10"/>
      <c r="N138" s="10"/>
      <c r="O138" s="10"/>
      <c r="P138" s="10"/>
      <c r="Q138" s="10"/>
      <c r="R138"/>
      <c r="S138" s="19"/>
      <c r="T138" s="112"/>
      <c r="U138" s="112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6">
      <c r="A139" s="10"/>
      <c r="B139" s="19"/>
      <c r="C139" s="19"/>
      <c r="D139" s="19"/>
      <c r="E139" s="19"/>
      <c r="F139" s="19"/>
      <c r="G139" s="19"/>
      <c r="H139" s="19"/>
      <c r="I139"/>
      <c r="J139" s="19"/>
      <c r="K139" s="19"/>
      <c r="L139" s="10"/>
      <c r="M139" s="10"/>
      <c r="N139" s="10"/>
      <c r="O139" s="10"/>
      <c r="P139" s="10"/>
      <c r="Q139" s="10"/>
      <c r="R139" s="10"/>
      <c r="S139" s="10"/>
      <c r="T139" s="112"/>
      <c r="U139" s="112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6">
      <c r="A140" s="10"/>
      <c r="B140" s="26">
        <f>COUNTA(B142:B153)</f>
        <v>9</v>
      </c>
      <c r="C140" s="19"/>
      <c r="D140" s="26">
        <f>COUNTA(D142:D152)</f>
        <v>11</v>
      </c>
      <c r="E140" s="19"/>
      <c r="F140" s="26">
        <f>COUNTA((F142:F151))</f>
        <v>10</v>
      </c>
      <c r="G140" s="10"/>
      <c r="H140" s="21">
        <f>COUNTA(H142:H154)</f>
        <v>12</v>
      </c>
      <c r="I140" s="19"/>
      <c r="J140" s="10"/>
      <c r="K140" s="19"/>
      <c r="L140" s="10"/>
      <c r="M140" s="19"/>
      <c r="N140" s="10"/>
      <c r="O140" s="19"/>
      <c r="P140" s="10"/>
      <c r="Q140" s="10"/>
      <c r="R140" s="10"/>
      <c r="S140" s="10"/>
      <c r="T140" s="112"/>
      <c r="U140" s="112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.6">
      <c r="A141" s="10"/>
      <c r="B141" s="167" t="s">
        <v>136</v>
      </c>
      <c r="C141" s="19"/>
      <c r="D141" s="168" t="s">
        <v>137</v>
      </c>
      <c r="E141" s="19"/>
      <c r="F141" s="169" t="s">
        <v>138</v>
      </c>
      <c r="G141" s="10"/>
      <c r="H141" s="173" t="s">
        <v>139</v>
      </c>
      <c r="I141" s="19"/>
      <c r="J141" s="10"/>
      <c r="K141" s="19"/>
      <c r="L141" s="10"/>
      <c r="M141" s="19"/>
      <c r="N141" s="10"/>
      <c r="O141" s="19"/>
      <c r="P141" s="10"/>
      <c r="Q141" s="10"/>
      <c r="R141" s="10"/>
      <c r="S141" s="10"/>
      <c r="T141" s="112"/>
      <c r="U141" s="112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6">
      <c r="A142" s="10"/>
      <c r="B142" s="1" t="s">
        <v>93</v>
      </c>
      <c r="C142" s="19"/>
      <c r="D142" s="1" t="s">
        <v>87</v>
      </c>
      <c r="E142" s="19"/>
      <c r="F142" s="1" t="s">
        <v>101</v>
      </c>
      <c r="G142" s="10"/>
      <c r="H142" s="1" t="s">
        <v>23</v>
      </c>
      <c r="I142" s="19"/>
      <c r="J142" s="10"/>
      <c r="K142" s="19"/>
      <c r="L142" s="10"/>
      <c r="M142" s="19"/>
      <c r="N142" s="10"/>
      <c r="O142" s="10"/>
      <c r="P142" s="10"/>
      <c r="Q142" s="10"/>
      <c r="R142" s="10"/>
      <c r="S142" s="10"/>
      <c r="T142" s="10"/>
      <c r="U142" s="11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6">
      <c r="A143" s="10"/>
      <c r="B143" s="1" t="s">
        <v>57</v>
      </c>
      <c r="C143" s="19"/>
      <c r="D143" s="1" t="s">
        <v>60</v>
      </c>
      <c r="E143" s="19"/>
      <c r="F143" s="1" t="s">
        <v>33</v>
      </c>
      <c r="G143" s="10"/>
      <c r="H143" s="1" t="s">
        <v>22</v>
      </c>
      <c r="I143" s="19"/>
      <c r="J143" s="10"/>
      <c r="K143" s="10"/>
      <c r="L143" s="10"/>
      <c r="M143" s="19"/>
      <c r="N143" s="10"/>
      <c r="O143" s="10"/>
      <c r="P143" s="10"/>
      <c r="Q143" s="10"/>
      <c r="R143" s="10"/>
      <c r="S143" s="10"/>
      <c r="T143" s="10"/>
      <c r="U143" s="112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6">
      <c r="A144" s="10"/>
      <c r="B144" s="1" t="s">
        <v>80</v>
      </c>
      <c r="C144" s="19"/>
      <c r="D144" s="1" t="s">
        <v>27</v>
      </c>
      <c r="E144" s="19"/>
      <c r="F144" s="1" t="s">
        <v>95</v>
      </c>
      <c r="G144" s="10"/>
      <c r="H144" s="1" t="s">
        <v>35</v>
      </c>
      <c r="I144" s="19"/>
      <c r="J144" s="10"/>
      <c r="K144" s="10"/>
      <c r="L144" s="10"/>
      <c r="M144" s="19"/>
      <c r="N144" s="10"/>
      <c r="O144" s="10"/>
      <c r="P144" s="10"/>
      <c r="Q144" s="10"/>
      <c r="R144" s="10"/>
      <c r="S144" s="10"/>
      <c r="T144" s="10"/>
      <c r="U144" s="112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" customHeight="1">
      <c r="A145" s="10"/>
      <c r="B145" s="1" t="s">
        <v>141</v>
      </c>
      <c r="C145" s="19"/>
      <c r="D145" s="1" t="s">
        <v>64</v>
      </c>
      <c r="E145" s="113"/>
      <c r="F145" s="1" t="s">
        <v>145</v>
      </c>
      <c r="G145" s="10"/>
      <c r="H145" s="1" t="s">
        <v>108</v>
      </c>
      <c r="I145" s="112"/>
      <c r="J145" s="10"/>
      <c r="K145" s="10"/>
      <c r="L145" s="10"/>
      <c r="M145" s="114"/>
      <c r="N145" s="10"/>
      <c r="O145" s="10"/>
      <c r="P145" s="10"/>
      <c r="Q145" s="10"/>
      <c r="R145" s="10"/>
      <c r="S145" s="10"/>
      <c r="T145" s="10"/>
      <c r="U145" s="112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6">
      <c r="A146" s="10"/>
      <c r="B146" s="1" t="s">
        <v>74</v>
      </c>
      <c r="C146" s="19"/>
      <c r="D146" s="1" t="s">
        <v>129</v>
      </c>
      <c r="E146" s="19"/>
      <c r="F146" s="1" t="s">
        <v>44</v>
      </c>
      <c r="G146" s="10"/>
      <c r="H146" s="1" t="s">
        <v>142</v>
      </c>
      <c r="I146" s="10"/>
      <c r="J146" s="10"/>
      <c r="K146" s="10"/>
      <c r="L146" s="10"/>
      <c r="M146" s="19"/>
      <c r="N146" s="10"/>
      <c r="O146" s="10"/>
      <c r="P146" s="10"/>
      <c r="Q146" s="10"/>
      <c r="R146" s="10"/>
      <c r="S146" s="10"/>
      <c r="T146" s="10"/>
      <c r="U146" s="112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6">
      <c r="A147" s="10"/>
      <c r="B147" s="1" t="s">
        <v>79</v>
      </c>
      <c r="C147" s="19"/>
      <c r="D147" s="1" t="s">
        <v>105</v>
      </c>
      <c r="E147" s="166"/>
      <c r="F147" s="1" t="s">
        <v>106</v>
      </c>
      <c r="G147" s="10"/>
      <c r="H147" s="1" t="s">
        <v>143</v>
      </c>
      <c r="I147" s="10"/>
      <c r="J147" s="10"/>
      <c r="K147" s="10"/>
      <c r="L147" s="10"/>
      <c r="M147" s="19"/>
      <c r="N147" s="10"/>
      <c r="O147" s="10"/>
      <c r="P147" s="10"/>
      <c r="Q147" s="10"/>
      <c r="R147" s="10"/>
      <c r="S147" s="10"/>
      <c r="T147" s="10"/>
      <c r="U147" s="112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ht="15.6">
      <c r="A148" s="10"/>
      <c r="B148" s="32" t="s">
        <v>54</v>
      </c>
      <c r="C148" s="19"/>
      <c r="D148" s="1" t="s">
        <v>114</v>
      </c>
      <c r="E148" s="19"/>
      <c r="F148" s="1" t="s">
        <v>58</v>
      </c>
      <c r="G148" s="10"/>
      <c r="H148" s="1" t="s">
        <v>18</v>
      </c>
      <c r="I148" s="10"/>
      <c r="J148" s="10"/>
      <c r="K148" s="10"/>
      <c r="L148" s="10"/>
      <c r="M148" s="19"/>
      <c r="N148" s="10"/>
      <c r="O148" s="10"/>
      <c r="P148" s="10"/>
      <c r="Q148" s="10"/>
      <c r="R148" s="10"/>
      <c r="S148" s="10"/>
      <c r="T148" s="10"/>
      <c r="U148" s="112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ht="15.6">
      <c r="A149" s="10"/>
      <c r="B149" s="1" t="s">
        <v>120</v>
      </c>
      <c r="C149" s="19"/>
      <c r="D149" s="1" t="s">
        <v>86</v>
      </c>
      <c r="E149" s="28"/>
      <c r="F149" s="1" t="s">
        <v>84</v>
      </c>
      <c r="G149" s="10"/>
      <c r="H149" s="1" t="s">
        <v>28</v>
      </c>
      <c r="I149" s="10"/>
      <c r="J149" s="10"/>
      <c r="K149" s="10"/>
      <c r="L149" s="10"/>
      <c r="M149" s="19"/>
      <c r="N149" s="10"/>
      <c r="O149" s="10"/>
      <c r="P149" s="10"/>
      <c r="Q149" s="10"/>
      <c r="R149" s="10"/>
      <c r="S149" s="10"/>
      <c r="T149" s="10"/>
      <c r="U149" s="112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ht="15.6">
      <c r="A150" s="10"/>
      <c r="B150" s="1" t="s">
        <v>15</v>
      </c>
      <c r="C150" s="19"/>
      <c r="D150" s="1" t="s">
        <v>140</v>
      </c>
      <c r="E150" s="29"/>
      <c r="F150" s="1" t="s">
        <v>20</v>
      </c>
      <c r="G150" s="10"/>
      <c r="H150" s="1" t="s">
        <v>30</v>
      </c>
      <c r="I150" s="10"/>
      <c r="J150" s="187"/>
      <c r="K150" s="19"/>
      <c r="L150" s="10"/>
      <c r="M150" s="19"/>
      <c r="N150" s="10"/>
      <c r="O150" s="10"/>
      <c r="P150" s="10"/>
      <c r="Q150" s="10"/>
      <c r="R150" s="10"/>
      <c r="S150" s="10"/>
      <c r="T150" s="10"/>
      <c r="U150" s="112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ht="15.6">
      <c r="A151" s="10"/>
      <c r="B151" s="1"/>
      <c r="C151" s="19"/>
      <c r="D151" s="1" t="s">
        <v>81</v>
      </c>
      <c r="E151" s="19"/>
      <c r="F151" s="32" t="s">
        <v>104</v>
      </c>
      <c r="G151" s="10"/>
      <c r="H151" s="1" t="s">
        <v>144</v>
      </c>
      <c r="I151" s="10"/>
      <c r="J151" s="10"/>
      <c r="K151" s="19"/>
      <c r="L151" s="10"/>
      <c r="M151" s="19"/>
      <c r="N151" s="10"/>
      <c r="O151" s="10"/>
      <c r="P151" s="10"/>
      <c r="Q151" s="10"/>
      <c r="R151" s="10"/>
      <c r="S151" s="10"/>
      <c r="T151" s="10"/>
      <c r="U151" s="112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ht="15.6">
      <c r="A152" s="10"/>
      <c r="B152" s="1"/>
      <c r="C152" s="19"/>
      <c r="D152" s="261" t="s">
        <v>190</v>
      </c>
      <c r="E152" s="19"/>
      <c r="F152" s="254"/>
      <c r="G152" s="10"/>
      <c r="H152" s="1" t="s">
        <v>146</v>
      </c>
      <c r="I152" s="10"/>
      <c r="J152" s="10"/>
      <c r="K152" s="19"/>
      <c r="L152" s="10"/>
      <c r="M152" s="19"/>
      <c r="N152" s="10"/>
      <c r="O152" s="10"/>
      <c r="P152" s="10"/>
      <c r="Q152" s="10"/>
      <c r="R152" s="10"/>
      <c r="S152" s="10"/>
      <c r="T152" s="10"/>
      <c r="U152" s="11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ht="15.6">
      <c r="A153" s="10"/>
      <c r="B153" s="1"/>
      <c r="C153" s="19"/>
      <c r="D153" s="22"/>
      <c r="E153" s="29"/>
      <c r="F153" s="22"/>
      <c r="G153" s="10"/>
      <c r="H153" s="1" t="s">
        <v>147</v>
      </c>
      <c r="I153" s="10"/>
      <c r="J153" s="10"/>
      <c r="K153" s="19"/>
      <c r="L153" s="10"/>
      <c r="M153"/>
      <c r="N153" s="10"/>
      <c r="O153" s="10"/>
      <c r="P153" s="10"/>
      <c r="Q153" s="10"/>
      <c r="R153" s="10"/>
      <c r="S153" s="10"/>
      <c r="T153" s="10"/>
      <c r="U153" s="112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 ht="15.6">
      <c r="A154" s="10"/>
      <c r="B154" s="22"/>
      <c r="C154" s="19"/>
      <c r="D154" s="22"/>
      <c r="E154" s="29"/>
      <c r="F154" s="22"/>
      <c r="G154" s="10"/>
      <c r="H154" s="155"/>
      <c r="I154" s="10"/>
      <c r="J154" s="10"/>
      <c r="K154" s="19"/>
      <c r="L154" s="10"/>
      <c r="M154"/>
      <c r="N154" s="10"/>
      <c r="O154" s="10"/>
      <c r="P154" s="10"/>
      <c r="Q154" s="10"/>
      <c r="R154" s="10"/>
      <c r="S154" s="10"/>
      <c r="T154" s="10"/>
      <c r="U154" s="112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 ht="15.6">
      <c r="A155" s="10"/>
      <c r="B155" s="116" t="str">
        <f>B140&amp;" lag dobbeltserie"</f>
        <v>9 lag dobbeltserie</v>
      </c>
      <c r="C155" s="19"/>
      <c r="D155" s="117" t="str">
        <f>D140&amp;" lag enkeltserie"</f>
        <v>11 lag enkeltserie</v>
      </c>
      <c r="E155" s="19"/>
      <c r="F155" s="117" t="str">
        <f>F140&amp;" lag enkeltserie"</f>
        <v>10 lag enkeltserie</v>
      </c>
      <c r="G155" s="10"/>
      <c r="H155" s="174" t="str">
        <f>H140&amp;" lag enkeltserie"</f>
        <v>12 lag enkeltserie</v>
      </c>
      <c r="I155" s="10"/>
      <c r="J155" s="10"/>
      <c r="K155" s="10"/>
      <c r="L155" s="10"/>
      <c r="M155"/>
      <c r="N155" s="10"/>
      <c r="O155" s="10"/>
      <c r="P155" s="10"/>
      <c r="Q155" s="10"/>
      <c r="R155" s="10"/>
      <c r="S155" s="10"/>
      <c r="T155" s="10"/>
      <c r="U155" s="112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 ht="18.75" customHeight="1">
      <c r="A156" s="10"/>
      <c r="B156" s="116" t="str">
        <f>(B140-1)*2&amp;" kamper"</f>
        <v>16 kamper</v>
      </c>
      <c r="C156" s="19"/>
      <c r="D156" s="118" t="str">
        <f>(D140-1)*1&amp;" kamper"</f>
        <v>10 kamper</v>
      </c>
      <c r="E156" s="19"/>
      <c r="F156" s="118" t="str">
        <f>(F140-1)*1&amp;" kamper"</f>
        <v>9 kamper</v>
      </c>
      <c r="G156" s="10"/>
      <c r="H156" s="175" t="str">
        <f>(H140-1)*1&amp;" kamper"</f>
        <v>11 kamper</v>
      </c>
      <c r="I156" s="10"/>
      <c r="J156" s="10"/>
      <c r="K156" s="10"/>
      <c r="L156" s="10"/>
      <c r="M156"/>
      <c r="N156" s="10"/>
      <c r="O156" s="10"/>
      <c r="P156" s="10"/>
      <c r="Q156" s="10"/>
      <c r="R156" s="10"/>
      <c r="S156" s="10"/>
      <c r="T156" s="10"/>
      <c r="U156" s="112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 customFormat="1" ht="48.75" customHeight="1">
      <c r="B157" s="235" t="s">
        <v>422</v>
      </c>
      <c r="C157" s="19"/>
      <c r="D157" s="227" t="s">
        <v>423</v>
      </c>
      <c r="E157" s="19"/>
      <c r="F157" s="227" t="s">
        <v>423</v>
      </c>
      <c r="H157" s="227" t="s">
        <v>423</v>
      </c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12"/>
      <c r="AA157" s="5"/>
    </row>
    <row r="158" spans="1:31" customFormat="1" ht="15.6">
      <c r="C158" s="19"/>
      <c r="D158" s="152" t="s">
        <v>149</v>
      </c>
      <c r="E158" s="19"/>
      <c r="F158" s="152" t="s">
        <v>149</v>
      </c>
      <c r="G158" s="19"/>
      <c r="H158" s="176" t="s">
        <v>150</v>
      </c>
      <c r="I158" s="19"/>
      <c r="J158" s="10"/>
      <c r="K158" s="10"/>
      <c r="L158" s="10"/>
      <c r="N158" s="10"/>
      <c r="O158" s="10"/>
      <c r="P158" s="10"/>
      <c r="Q158" s="10"/>
      <c r="R158" s="10"/>
      <c r="S158" s="10"/>
      <c r="T158" s="10"/>
      <c r="U158" s="112"/>
      <c r="AC158" s="31"/>
      <c r="AD158" s="19"/>
      <c r="AE158" s="31"/>
    </row>
    <row r="159" spans="1:31" customFormat="1" ht="15.6">
      <c r="C159" s="112"/>
      <c r="D159" s="10"/>
      <c r="E159" s="112"/>
      <c r="F159" s="112"/>
      <c r="G159" s="112"/>
      <c r="H159" s="10"/>
      <c r="I159" s="112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12"/>
      <c r="AC159" s="31"/>
      <c r="AD159" s="19"/>
      <c r="AE159" s="31"/>
    </row>
    <row r="160" spans="1:31" ht="18" customHeight="1">
      <c r="A160" s="10"/>
      <c r="B160" s="10"/>
      <c r="C160" s="10"/>
      <c r="D160" s="10" t="s">
        <v>430</v>
      </c>
      <c r="E160" s="10"/>
      <c r="F160" s="10" t="s">
        <v>430</v>
      </c>
      <c r="G160" s="10"/>
      <c r="H160" s="10" t="s">
        <v>430</v>
      </c>
      <c r="I160" s="10"/>
      <c r="J160" s="10"/>
      <c r="K160" s="10"/>
      <c r="L160" s="10"/>
      <c r="M16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/>
      <c r="AB160" s="10"/>
      <c r="AC160" s="31"/>
      <c r="AD160" s="19"/>
      <c r="AE160" s="31"/>
    </row>
    <row r="161" spans="1:31" ht="18" customHeight="1">
      <c r="A161" s="10"/>
      <c r="B161" s="10"/>
      <c r="C161" s="10"/>
      <c r="D161" s="10"/>
      <c r="E161" s="10"/>
      <c r="F161" s="10"/>
      <c r="G161" s="10"/>
      <c r="H161" s="10" t="s">
        <v>435</v>
      </c>
      <c r="I161" s="10"/>
      <c r="J161" s="10"/>
      <c r="K161" s="10"/>
      <c r="L161" s="10"/>
      <c r="M161"/>
      <c r="N161" s="19"/>
      <c r="O161" s="5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/>
      <c r="AB161" s="10"/>
      <c r="AC161" s="31"/>
      <c r="AD161" s="19"/>
      <c r="AE161" s="31"/>
    </row>
    <row r="162" spans="1:31">
      <c r="A162" s="10"/>
      <c r="B162" s="10"/>
      <c r="C162" s="10"/>
      <c r="D162" s="10"/>
      <c r="E162" s="10"/>
      <c r="F162" s="37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30"/>
      <c r="AD162" s="10"/>
      <c r="AE162" s="10"/>
    </row>
    <row r="163" spans="1:31" s="54" customFormat="1" ht="21">
      <c r="B163" s="54" t="s">
        <v>151</v>
      </c>
      <c r="D163" s="54">
        <f>B166+D166+H166+F166</f>
        <v>36</v>
      </c>
      <c r="E163" s="54" t="s">
        <v>6</v>
      </c>
    </row>
    <row r="164" spans="1:31" ht="18">
      <c r="A164" s="10"/>
      <c r="B164" s="2"/>
      <c r="C164" s="10"/>
      <c r="D164" s="2"/>
      <c r="E164" s="10"/>
      <c r="F164" s="10"/>
      <c r="G164" s="10"/>
      <c r="H164" s="100"/>
      <c r="I164" s="51"/>
      <c r="J164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ht="18">
      <c r="A165" s="10"/>
      <c r="B165" s="10"/>
      <c r="C165" s="10"/>
      <c r="D165" s="2"/>
      <c r="E165" s="10"/>
      <c r="F165" s="10"/>
      <c r="G165" s="10"/>
      <c r="H165" s="269" t="s">
        <v>7</v>
      </c>
      <c r="I165" s="10"/>
      <c r="Q165" s="18"/>
      <c r="R165" s="10"/>
      <c r="S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>
      <c r="A166" s="10"/>
      <c r="B166" s="21">
        <f>COUNTA(B168:B179)</f>
        <v>12</v>
      </c>
      <c r="C166" s="10"/>
      <c r="D166" s="5">
        <f>COUNTA(D168:D180)</f>
        <v>8</v>
      </c>
      <c r="E166" s="10"/>
      <c r="F166" s="5">
        <f>COUNTA(F168:F180)</f>
        <v>9</v>
      </c>
      <c r="G166" s="10"/>
      <c r="H166" s="5">
        <f>COUNTA(H168:H177)</f>
        <v>7</v>
      </c>
      <c r="I166" s="10"/>
      <c r="Q166"/>
      <c r="R166" s="5"/>
      <c r="S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>
      <c r="A167" s="10"/>
      <c r="B167" s="64" t="s">
        <v>152</v>
      </c>
      <c r="C167" s="10"/>
      <c r="D167" s="68" t="s">
        <v>153</v>
      </c>
      <c r="E167" s="10"/>
      <c r="F167" s="68" t="s">
        <v>154</v>
      </c>
      <c r="G167" s="10"/>
      <c r="H167" s="105" t="s">
        <v>155</v>
      </c>
      <c r="I167" s="10"/>
      <c r="Q167"/>
      <c r="R167" s="79"/>
      <c r="S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>
      <c r="A168" s="10"/>
      <c r="B168" s="1" t="s">
        <v>57</v>
      </c>
      <c r="C168" s="10"/>
      <c r="D168" s="1" t="s">
        <v>124</v>
      </c>
      <c r="E168" s="10"/>
      <c r="F168" s="1" t="s">
        <v>93</v>
      </c>
      <c r="G168" s="10"/>
      <c r="H168" s="1" t="s">
        <v>156</v>
      </c>
      <c r="I168" s="10"/>
      <c r="Q168"/>
      <c r="R168"/>
      <c r="S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>
      <c r="A169" s="10"/>
      <c r="B169" s="1" t="s">
        <v>60</v>
      </c>
      <c r="C169" s="10"/>
      <c r="D169" s="1" t="s">
        <v>27</v>
      </c>
      <c r="E169" s="10"/>
      <c r="F169" s="1" t="s">
        <v>80</v>
      </c>
      <c r="G169" s="10"/>
      <c r="H169" s="1" t="s">
        <v>35</v>
      </c>
      <c r="I169" s="10"/>
      <c r="Q169"/>
      <c r="R169"/>
      <c r="S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>
      <c r="A170" s="10"/>
      <c r="B170" s="1" t="s">
        <v>101</v>
      </c>
      <c r="C170" s="10"/>
      <c r="D170" s="1" t="s">
        <v>92</v>
      </c>
      <c r="E170" s="10"/>
      <c r="F170" s="1" t="s">
        <v>64</v>
      </c>
      <c r="G170" s="10"/>
      <c r="H170" s="1" t="s">
        <v>160</v>
      </c>
      <c r="I170" s="10"/>
      <c r="Q170"/>
      <c r="R170"/>
      <c r="S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>
      <c r="A171" s="10"/>
      <c r="B171" s="1" t="s">
        <v>164</v>
      </c>
      <c r="C171" s="10"/>
      <c r="D171" s="1" t="s">
        <v>31</v>
      </c>
      <c r="E171" s="10"/>
      <c r="F171" s="1" t="s">
        <v>159</v>
      </c>
      <c r="G171" s="10"/>
      <c r="H171" s="1" t="s">
        <v>142</v>
      </c>
      <c r="I171" s="10"/>
      <c r="Q171"/>
      <c r="R171"/>
      <c r="S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>
      <c r="A172" s="10"/>
      <c r="B172" s="1" t="s">
        <v>44</v>
      </c>
      <c r="C172" s="10"/>
      <c r="D172" s="1" t="s">
        <v>75</v>
      </c>
      <c r="E172" s="10"/>
      <c r="F172" s="22" t="s">
        <v>72</v>
      </c>
      <c r="G172" s="10"/>
      <c r="H172" s="1" t="s">
        <v>162</v>
      </c>
      <c r="I172" s="10"/>
      <c r="Q172"/>
      <c r="R172"/>
      <c r="S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>
      <c r="A173" s="10"/>
      <c r="B173" s="1" t="s">
        <v>91</v>
      </c>
      <c r="C173" s="10"/>
      <c r="D173" s="1" t="s">
        <v>86</v>
      </c>
      <c r="E173" s="10"/>
      <c r="F173" s="1" t="s">
        <v>158</v>
      </c>
      <c r="G173" s="10"/>
      <c r="H173" s="1" t="s">
        <v>144</v>
      </c>
      <c r="I173" s="10"/>
      <c r="Q173"/>
      <c r="R173"/>
      <c r="S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>
      <c r="A174" s="10"/>
      <c r="B174" s="1" t="s">
        <v>129</v>
      </c>
      <c r="C174" s="10"/>
      <c r="D174" s="1" t="s">
        <v>140</v>
      </c>
      <c r="E174" s="10"/>
      <c r="F174" s="1" t="s">
        <v>49</v>
      </c>
      <c r="G174" s="10"/>
      <c r="H174" s="1" t="s">
        <v>36</v>
      </c>
      <c r="I174" s="10"/>
      <c r="Q174"/>
      <c r="R174"/>
      <c r="S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>
      <c r="A175" s="10"/>
      <c r="B175" s="1" t="s">
        <v>25</v>
      </c>
      <c r="C175" s="10"/>
      <c r="D175" s="1" t="s">
        <v>54</v>
      </c>
      <c r="E175" s="10"/>
      <c r="F175" s="1" t="s">
        <v>161</v>
      </c>
      <c r="G175" s="10"/>
      <c r="H175" s="22"/>
      <c r="I175" s="10"/>
      <c r="Q175"/>
      <c r="R175"/>
      <c r="S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>
      <c r="A176" s="10"/>
      <c r="B176" s="1" t="s">
        <v>74</v>
      </c>
      <c r="C176" s="10"/>
      <c r="D176" s="22"/>
      <c r="E176" s="10"/>
      <c r="F176" s="1" t="s">
        <v>121</v>
      </c>
      <c r="G176" s="10"/>
      <c r="H176" s="84"/>
      <c r="I176" s="10"/>
      <c r="Q176"/>
      <c r="R176"/>
      <c r="S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>
      <c r="A177" s="10"/>
      <c r="B177" s="1" t="s">
        <v>79</v>
      </c>
      <c r="C177" s="10"/>
      <c r="D177" s="22"/>
      <c r="E177" s="10"/>
      <c r="F177" s="22"/>
      <c r="G177" s="10"/>
      <c r="H177" s="123"/>
      <c r="I177" s="10"/>
      <c r="Q177"/>
      <c r="R177"/>
      <c r="S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>
      <c r="A178" s="10"/>
      <c r="B178" s="1" t="s">
        <v>157</v>
      </c>
      <c r="C178" s="10"/>
      <c r="D178" s="22"/>
      <c r="E178" s="10"/>
      <c r="F178" s="22"/>
      <c r="G178" s="10"/>
      <c r="H178" s="247"/>
      <c r="I178" s="10"/>
      <c r="Q178" s="10"/>
      <c r="R178"/>
      <c r="S178" s="10"/>
      <c r="U178" s="10"/>
      <c r="V178" s="24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>
      <c r="A179" s="10"/>
      <c r="B179" s="1" t="s">
        <v>163</v>
      </c>
      <c r="C179" s="10"/>
      <c r="D179" s="22"/>
      <c r="E179" s="10"/>
      <c r="F179" s="22"/>
      <c r="G179" s="10"/>
      <c r="H179" s="247"/>
      <c r="I179" s="10"/>
      <c r="Q179" s="10"/>
      <c r="R179"/>
      <c r="S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 s="10"/>
      <c r="B180" s="22"/>
      <c r="C180" s="10"/>
      <c r="D180" s="22"/>
      <c r="E180" s="10"/>
      <c r="F180" s="22"/>
      <c r="G180" s="10"/>
      <c r="H180" s="247"/>
      <c r="I180" s="10"/>
      <c r="Q180" s="10"/>
      <c r="R180"/>
      <c r="S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>
      <c r="A181" s="10"/>
      <c r="B181" s="65" t="str">
        <f>B166&amp;" lag dobbeltserie"</f>
        <v>12 lag dobbeltserie</v>
      </c>
      <c r="C181" s="10"/>
      <c r="D181" s="66" t="str">
        <f>D166&amp;" lag - enkeltSerie"</f>
        <v>8 lag - enkeltSerie</v>
      </c>
      <c r="E181" s="10"/>
      <c r="F181" s="69" t="str">
        <f>F166&amp;" lag - enkeltSerie"</f>
        <v>9 lag - enkeltSerie</v>
      </c>
      <c r="G181" s="10"/>
      <c r="H181" s="248" t="str">
        <f>H166&amp; " lag Trippel serie"</f>
        <v>7 lag Trippel serie</v>
      </c>
      <c r="I181" s="10"/>
      <c r="Q181" s="10"/>
      <c r="R181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>
      <c r="A182" s="10"/>
      <c r="B182" s="60" t="str">
        <f>(B166-1)*2&amp;" kamper"</f>
        <v>22 kamper</v>
      </c>
      <c r="C182" s="10"/>
      <c r="D182" s="66" t="str">
        <f>(D166-1)*1&amp;" kamper"</f>
        <v>7 kamper</v>
      </c>
      <c r="E182" s="10"/>
      <c r="F182" s="66" t="str">
        <f>(F166-1)*1&amp;" kamper"</f>
        <v>8 kamper</v>
      </c>
      <c r="G182" s="10"/>
      <c r="H182" s="104" t="str">
        <f>(H166-1)*3&amp;" kamper"</f>
        <v>18 kamper</v>
      </c>
      <c r="I182" s="10"/>
      <c r="Q182" s="10"/>
      <c r="R182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ht="28.8">
      <c r="A183" s="10"/>
      <c r="B183" s="235" t="s">
        <v>422</v>
      </c>
      <c r="C183" s="10"/>
      <c r="D183" s="227" t="s">
        <v>423</v>
      </c>
      <c r="E183" s="10"/>
      <c r="F183" s="227" t="s">
        <v>423</v>
      </c>
      <c r="G183" s="10"/>
      <c r="H183" s="249" t="s">
        <v>150</v>
      </c>
      <c r="I183" s="10"/>
      <c r="Q183" s="10"/>
      <c r="R183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>
      <c r="A184" s="10"/>
      <c r="B184" s="10"/>
      <c r="C184" s="10"/>
      <c r="D184" s="152" t="s">
        <v>149</v>
      </c>
      <c r="E184" s="10"/>
      <c r="F184" s="152" t="s">
        <v>149</v>
      </c>
      <c r="G184" s="10"/>
      <c r="H184" s="10"/>
      <c r="I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35.25" customHeight="1">
      <c r="A185" s="10"/>
      <c r="B185" s="10"/>
      <c r="C185" s="10"/>
      <c r="D185" s="10"/>
      <c r="E185" s="10"/>
      <c r="F185" s="10"/>
      <c r="G185" s="10"/>
      <c r="H185" s="10"/>
      <c r="I185" s="10"/>
      <c r="Q185" s="10"/>
      <c r="R185" s="79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>
      <c r="A186" s="10"/>
      <c r="B186" s="10"/>
      <c r="C186" s="10"/>
      <c r="D186" s="10" t="s">
        <v>430</v>
      </c>
      <c r="E186" s="10"/>
      <c r="F186" s="10" t="s">
        <v>430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79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>
      <c r="A187" s="10"/>
      <c r="B187" s="10"/>
      <c r="C187" s="10"/>
      <c r="D187" s="10"/>
      <c r="E187" s="10"/>
      <c r="F187" s="21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93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228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s="54" customFormat="1" ht="21">
      <c r="B190" s="54" t="s">
        <v>165</v>
      </c>
      <c r="F190" s="54">
        <f>B192</f>
        <v>9</v>
      </c>
      <c r="G190" s="54" t="s">
        <v>6</v>
      </c>
    </row>
    <row r="191" spans="1:31" ht="18">
      <c r="A191" s="10"/>
      <c r="B191" s="43"/>
      <c r="C191" s="43"/>
      <c r="D191" s="43"/>
      <c r="E191" s="10"/>
      <c r="F191" s="43"/>
      <c r="G191" s="10"/>
      <c r="H191" s="43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>
      <c r="A192" s="10"/>
      <c r="B192" s="21">
        <f>COUNTA( B194:B202)</f>
        <v>9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>
      <c r="A193" s="10"/>
      <c r="B193" s="64"/>
      <c r="C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ht="14.4" customHeight="1">
      <c r="A194" s="10"/>
      <c r="B194" s="268" t="s">
        <v>93</v>
      </c>
      <c r="C194" s="10"/>
      <c r="E194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>
      <c r="A195" s="10"/>
      <c r="B195" s="1" t="s">
        <v>57</v>
      </c>
      <c r="C195" s="10"/>
      <c r="E195" s="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>
      <c r="A196" s="10"/>
      <c r="B196" s="1" t="s">
        <v>60</v>
      </c>
      <c r="C196" s="10"/>
      <c r="E196" s="2"/>
      <c r="F196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>
      <c r="A197" s="10"/>
      <c r="B197" s="1" t="s">
        <v>80</v>
      </c>
      <c r="C197" s="10"/>
      <c r="E19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8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>
      <c r="A198" s="10"/>
      <c r="B198" s="1" t="s">
        <v>35</v>
      </c>
      <c r="C198" s="10"/>
      <c r="E198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>
      <c r="A199" s="10"/>
      <c r="B199" s="1" t="s">
        <v>109</v>
      </c>
      <c r="C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>
      <c r="A200" s="10"/>
      <c r="B200" s="1" t="s">
        <v>79</v>
      </c>
      <c r="C200" s="10"/>
      <c r="E20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>
      <c r="A201" s="10"/>
      <c r="B201" s="1" t="s">
        <v>157</v>
      </c>
      <c r="C201" s="10"/>
      <c r="D201" s="10"/>
      <c r="E201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>
      <c r="A202" s="10"/>
      <c r="B202" s="270" t="s">
        <v>15</v>
      </c>
      <c r="C202" s="10"/>
      <c r="D202" s="10"/>
      <c r="E20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>
      <c r="A203" s="10"/>
      <c r="B203" s="65" t="str">
        <f>B192&amp;" lag - dobbelt serie"</f>
        <v>9 lag - dobbelt serie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>
      <c r="A204" s="10"/>
      <c r="B204" s="106" t="str">
        <f>(B192-1)*2&amp;" kamper"</f>
        <v>16 kamper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>
      <c r="A206" s="10"/>
      <c r="B206" s="121" t="s">
        <v>148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 s="185" customFormat="1" ht="27" customHeight="1">
      <c r="A210" s="184"/>
      <c r="B210" s="184"/>
      <c r="C210" s="184"/>
      <c r="D210" s="184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</row>
    <row r="211" spans="1:3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:3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:3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:3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:3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:3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:3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:3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:3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:3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:3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:3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:3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:3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:3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:3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:3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:3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:3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:3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:3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:3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:3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:3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:3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:3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:3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:3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:3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:3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:3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:3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:3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:3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</sheetData>
  <sortState xmlns:xlrd2="http://schemas.microsoft.com/office/spreadsheetml/2017/richdata2" ref="B194:B202">
    <sortCondition ref="B194:B202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73" max="16383" man="1"/>
    <brk id="105" max="16383" man="1"/>
    <brk id="178" max="16383" man="1"/>
    <brk id="227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2"/>
  <sheetViews>
    <sheetView tabSelected="1" topLeftCell="A268" zoomScaleNormal="100" zoomScalePageLayoutView="80" workbookViewId="0">
      <selection activeCell="B251" sqref="B251"/>
    </sheetView>
  </sheetViews>
  <sheetFormatPr baseColWidth="10" defaultColWidth="11.44140625" defaultRowHeight="15" customHeight="1"/>
  <cols>
    <col min="1" max="1" width="7.109375" style="11" customWidth="1"/>
    <col min="2" max="2" width="36.109375" style="11" bestFit="1" customWidth="1"/>
    <col min="3" max="3" width="3.88671875" style="11" customWidth="1"/>
    <col min="4" max="4" width="35.109375" style="11" bestFit="1" customWidth="1"/>
    <col min="5" max="5" width="3.88671875" style="11" customWidth="1"/>
    <col min="6" max="6" width="35.33203125" style="11" customWidth="1"/>
    <col min="7" max="7" width="4" style="11" customWidth="1"/>
    <col min="8" max="8" width="33.44140625" style="11" bestFit="1" customWidth="1"/>
    <col min="9" max="9" width="3.88671875" style="11" customWidth="1"/>
    <col min="10" max="10" width="34.44140625" customWidth="1"/>
    <col min="11" max="11" width="3.88671875" style="11" customWidth="1"/>
    <col min="12" max="12" width="35" style="11" customWidth="1"/>
    <col min="13" max="13" width="4" style="11" customWidth="1"/>
    <col min="14" max="14" width="31.44140625" style="11" bestFit="1" customWidth="1"/>
    <col min="15" max="15" width="4" style="11" customWidth="1"/>
    <col min="16" max="16" width="31.44140625" style="11" customWidth="1"/>
    <col min="17" max="17" width="4.109375" style="33" customWidth="1"/>
    <col min="18" max="18" width="25.44140625" style="11" customWidth="1"/>
    <col min="19" max="19" width="4.6640625" style="11" customWidth="1"/>
    <col min="20" max="20" width="21.109375" style="11" customWidth="1"/>
    <col min="21" max="21" width="4.33203125" style="11" customWidth="1"/>
    <col min="22" max="22" width="20.44140625" style="11" customWidth="1"/>
    <col min="23" max="23" width="6.44140625" style="11" customWidth="1"/>
    <col min="24" max="24" width="26.33203125" style="11" customWidth="1"/>
    <col min="25" max="25" width="29.5546875" style="11" customWidth="1"/>
    <col min="26" max="26" width="24.88671875" style="11" customWidth="1"/>
    <col min="27" max="27" width="5.109375" style="11" customWidth="1"/>
    <col min="28" max="28" width="25.44140625" style="11" customWidth="1"/>
    <col min="29" max="29" width="5.109375" style="11" customWidth="1"/>
    <col min="30" max="30" width="30.6640625" style="11" customWidth="1"/>
    <col min="31" max="31" width="2.6640625" style="11" customWidth="1"/>
    <col min="32" max="32" width="16.109375" style="11" customWidth="1"/>
    <col min="33" max="33" width="6.109375" style="11" customWidth="1"/>
    <col min="34" max="34" width="15.88671875" style="11" customWidth="1"/>
    <col min="35" max="35" width="11.44140625" style="11"/>
    <col min="36" max="36" width="25" style="11" customWidth="1"/>
    <col min="37" max="37" width="2.88671875" style="11" customWidth="1"/>
    <col min="38" max="38" width="26.88671875" style="11" customWidth="1"/>
    <col min="39" max="39" width="3.33203125" style="11" customWidth="1"/>
    <col min="40" max="40" width="26.44140625" style="11" customWidth="1"/>
    <col min="41" max="41" width="2.88671875" style="11" customWidth="1"/>
    <col min="42" max="42" width="11.44140625" style="11"/>
    <col min="43" max="43" width="3.88671875" style="11" customWidth="1"/>
    <col min="44" max="16384" width="11.44140625" style="11"/>
  </cols>
  <sheetData>
    <row r="1" spans="1:26" s="56" customFormat="1" ht="21">
      <c r="B1" s="54" t="s">
        <v>166</v>
      </c>
      <c r="D1" s="54">
        <f>B3+D3+F3+J3+L3+N3</f>
        <v>94</v>
      </c>
      <c r="E1" s="54" t="s">
        <v>6</v>
      </c>
    </row>
    <row r="2" spans="1:26" s="156" customFormat="1" ht="21">
      <c r="J2" s="156" t="s">
        <v>7</v>
      </c>
      <c r="L2" s="157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6" ht="14.4">
      <c r="A3" s="10"/>
      <c r="B3" s="21">
        <f>COUNTA(B5:B29)</f>
        <v>24</v>
      </c>
      <c r="C3" s="2"/>
      <c r="D3" s="21">
        <f>COUNTA(D5:D30)</f>
        <v>26</v>
      </c>
      <c r="E3" s="2"/>
      <c r="F3" s="21">
        <f>COUNTA(F5:F31)</f>
        <v>21</v>
      </c>
      <c r="G3" s="10"/>
      <c r="J3" s="21">
        <f>COUNTA(J5:J16)</f>
        <v>8</v>
      </c>
      <c r="K3" s="10"/>
      <c r="L3" s="21">
        <f>COUNTA(L5:L16)</f>
        <v>8</v>
      </c>
      <c r="M3" s="10"/>
      <c r="N3" s="21">
        <f>COUNTA(N5:N14)</f>
        <v>7</v>
      </c>
      <c r="Q3" s="11"/>
      <c r="S3" s="10"/>
      <c r="T3" s="10"/>
      <c r="U3" s="10"/>
      <c r="V3" s="10"/>
      <c r="W3" s="10"/>
      <c r="X3" s="10"/>
      <c r="Y3" s="10"/>
      <c r="Z3" s="10"/>
    </row>
    <row r="4" spans="1:26" ht="14.4">
      <c r="A4" s="10"/>
      <c r="B4" s="62" t="s">
        <v>167</v>
      </c>
      <c r="C4" s="10"/>
      <c r="D4" s="62" t="s">
        <v>168</v>
      </c>
      <c r="E4" s="10"/>
      <c r="F4" s="62" t="s">
        <v>169</v>
      </c>
      <c r="G4" s="10"/>
      <c r="J4" s="61" t="s">
        <v>170</v>
      </c>
      <c r="K4" s="10"/>
      <c r="L4" s="61" t="s">
        <v>171</v>
      </c>
      <c r="M4" s="10"/>
      <c r="N4" s="61" t="s">
        <v>172</v>
      </c>
      <c r="Q4" s="11"/>
      <c r="S4" s="10"/>
      <c r="T4" s="10"/>
      <c r="U4" s="10"/>
      <c r="V4" s="10"/>
      <c r="W4" s="10"/>
      <c r="X4" s="10"/>
      <c r="Y4" s="10"/>
      <c r="Z4" s="10"/>
    </row>
    <row r="5" spans="1:26" ht="14.4">
      <c r="A5" s="10"/>
      <c r="B5" s="45" t="s">
        <v>180</v>
      </c>
      <c r="C5" s="10"/>
      <c r="D5" s="45" t="s">
        <v>57</v>
      </c>
      <c r="E5" s="10"/>
      <c r="F5" s="45" t="s">
        <v>93</v>
      </c>
      <c r="G5" s="10"/>
      <c r="J5" s="20" t="s">
        <v>126</v>
      </c>
      <c r="K5" s="10"/>
      <c r="L5" s="20" t="s">
        <v>17</v>
      </c>
      <c r="M5" s="10"/>
      <c r="N5" s="20" t="s">
        <v>18</v>
      </c>
      <c r="Q5" s="11"/>
      <c r="S5" s="10"/>
      <c r="T5" s="10"/>
      <c r="U5" s="10"/>
      <c r="V5" s="10"/>
      <c r="W5" s="10"/>
      <c r="X5" s="10"/>
      <c r="Y5" s="10"/>
      <c r="Z5" s="10"/>
    </row>
    <row r="6" spans="1:26" ht="14.4">
      <c r="A6" s="10"/>
      <c r="B6" s="45" t="s">
        <v>183</v>
      </c>
      <c r="C6" s="10"/>
      <c r="D6" s="45" t="s">
        <v>60</v>
      </c>
      <c r="E6" s="10"/>
      <c r="F6" s="45" t="s">
        <v>59</v>
      </c>
      <c r="G6" s="10"/>
      <c r="J6" s="20" t="s">
        <v>16</v>
      </c>
      <c r="K6" s="10"/>
      <c r="L6" s="20" t="s">
        <v>23</v>
      </c>
      <c r="M6" s="10"/>
      <c r="N6" s="20" t="s">
        <v>24</v>
      </c>
      <c r="Q6" s="11"/>
      <c r="S6" s="10"/>
      <c r="T6" s="10"/>
      <c r="U6" s="10"/>
      <c r="V6" s="10"/>
      <c r="W6" s="10"/>
      <c r="X6" s="10"/>
      <c r="Y6" s="10"/>
      <c r="Z6" s="10"/>
    </row>
    <row r="7" spans="1:26" ht="14.4">
      <c r="A7" s="10"/>
      <c r="B7" s="101" t="s">
        <v>89</v>
      </c>
      <c r="C7" s="10"/>
      <c r="D7" s="101" t="s">
        <v>101</v>
      </c>
      <c r="E7" s="10"/>
      <c r="F7" s="45" t="s">
        <v>63</v>
      </c>
      <c r="G7" s="10"/>
      <c r="J7" s="20" t="s">
        <v>22</v>
      </c>
      <c r="K7" s="12"/>
      <c r="L7" s="20" t="s">
        <v>35</v>
      </c>
      <c r="M7" s="10"/>
      <c r="N7" s="20" t="s">
        <v>30</v>
      </c>
      <c r="Q7" s="11"/>
      <c r="S7" s="10"/>
      <c r="T7" s="10"/>
      <c r="U7" s="10"/>
      <c r="V7" s="10"/>
      <c r="W7" s="10"/>
      <c r="X7" s="10"/>
      <c r="Y7" s="10"/>
      <c r="Z7" s="10"/>
    </row>
    <row r="8" spans="1:26" ht="14.4">
      <c r="A8" s="10"/>
      <c r="B8" s="45" t="s">
        <v>186</v>
      </c>
      <c r="C8" s="10"/>
      <c r="D8" s="78" t="s">
        <v>124</v>
      </c>
      <c r="E8" s="10"/>
      <c r="F8" s="45" t="s">
        <v>66</v>
      </c>
      <c r="G8" s="10"/>
      <c r="J8" s="20" t="s">
        <v>179</v>
      </c>
      <c r="K8" s="10"/>
      <c r="L8" s="20" t="s">
        <v>108</v>
      </c>
      <c r="M8" s="18"/>
      <c r="N8" s="20" t="s">
        <v>78</v>
      </c>
      <c r="Q8" s="11"/>
      <c r="S8" s="10"/>
      <c r="T8" s="10"/>
      <c r="U8" s="10"/>
      <c r="V8" s="10"/>
      <c r="W8" s="10"/>
      <c r="X8" s="10"/>
      <c r="Y8" s="10"/>
      <c r="Z8" s="10"/>
    </row>
    <row r="9" spans="1:26" ht="14.4">
      <c r="A9" s="10"/>
      <c r="B9" s="178" t="s">
        <v>195</v>
      </c>
      <c r="C9" s="10"/>
      <c r="D9" s="78" t="s">
        <v>192</v>
      </c>
      <c r="E9" s="10"/>
      <c r="F9" s="45" t="s">
        <v>21</v>
      </c>
      <c r="G9" s="10"/>
      <c r="J9" s="20" t="s">
        <v>28</v>
      </c>
      <c r="K9" s="10"/>
      <c r="L9" s="20" t="s">
        <v>111</v>
      </c>
      <c r="M9" s="10"/>
      <c r="N9" s="20" t="s">
        <v>182</v>
      </c>
      <c r="Q9" s="11"/>
      <c r="S9" s="10"/>
      <c r="T9" s="10"/>
      <c r="U9" s="10"/>
      <c r="V9" s="10"/>
      <c r="W9" s="10"/>
      <c r="X9" s="10"/>
      <c r="Y9" s="10"/>
      <c r="Z9" s="10"/>
    </row>
    <row r="10" spans="1:26" ht="14.4">
      <c r="A10" s="10"/>
      <c r="B10" s="78" t="s">
        <v>95</v>
      </c>
      <c r="C10" s="10"/>
      <c r="D10" s="178" t="s">
        <v>194</v>
      </c>
      <c r="E10" s="10"/>
      <c r="F10" s="45" t="s">
        <v>27</v>
      </c>
      <c r="G10" s="10"/>
      <c r="J10" s="20" t="s">
        <v>34</v>
      </c>
      <c r="K10" s="10"/>
      <c r="L10" s="20" t="s">
        <v>184</v>
      </c>
      <c r="M10" s="10"/>
      <c r="N10" s="20" t="s">
        <v>36</v>
      </c>
      <c r="Q10" s="11"/>
      <c r="S10" s="10"/>
      <c r="T10" s="10"/>
      <c r="U10" s="10"/>
      <c r="V10" s="10"/>
      <c r="W10" s="10"/>
      <c r="X10" s="10"/>
      <c r="Y10" s="10"/>
      <c r="Z10" s="10"/>
    </row>
    <row r="11" spans="1:26" ht="14.4">
      <c r="A11" s="10"/>
      <c r="B11" s="45" t="s">
        <v>199</v>
      </c>
      <c r="C11" s="10"/>
      <c r="D11" s="45" t="s">
        <v>196</v>
      </c>
      <c r="E11" s="10"/>
      <c r="F11" s="45" t="s">
        <v>103</v>
      </c>
      <c r="G11" s="10"/>
      <c r="J11" s="20" t="s">
        <v>40</v>
      </c>
      <c r="K11" s="10"/>
      <c r="L11" s="20" t="s">
        <v>41</v>
      </c>
      <c r="M11" s="10"/>
      <c r="N11" s="20" t="s">
        <v>42</v>
      </c>
      <c r="Q11" s="11"/>
      <c r="S11" s="10"/>
      <c r="T11" s="10"/>
      <c r="U11" s="10"/>
      <c r="V11" s="10"/>
      <c r="W11" s="10"/>
      <c r="X11" s="10"/>
      <c r="Y11" s="10"/>
      <c r="Z11" s="10"/>
    </row>
    <row r="12" spans="1:26" ht="14.4">
      <c r="A12" s="10"/>
      <c r="B12" s="138" t="s">
        <v>202</v>
      </c>
      <c r="C12" s="10"/>
      <c r="D12" s="45" t="s">
        <v>198</v>
      </c>
      <c r="E12" s="10"/>
      <c r="F12" s="45" t="s">
        <v>52</v>
      </c>
      <c r="G12" s="10"/>
      <c r="J12" s="20" t="s">
        <v>144</v>
      </c>
      <c r="K12" s="10"/>
      <c r="L12" s="20" t="s">
        <v>188</v>
      </c>
      <c r="M12" s="10"/>
      <c r="N12" s="22"/>
      <c r="Q12" s="11"/>
      <c r="S12" s="10"/>
      <c r="T12" s="10"/>
      <c r="U12" s="10"/>
      <c r="V12" s="10"/>
      <c r="W12" s="10"/>
      <c r="X12" s="10"/>
      <c r="Y12" s="10"/>
      <c r="Z12" s="10"/>
    </row>
    <row r="13" spans="1:26" ht="14.4">
      <c r="A13" s="10"/>
      <c r="B13" s="101" t="s">
        <v>203</v>
      </c>
      <c r="C13" s="10"/>
      <c r="D13" s="45" t="s">
        <v>201</v>
      </c>
      <c r="E13" s="10"/>
      <c r="F13" s="101" t="s">
        <v>197</v>
      </c>
      <c r="G13" s="10"/>
      <c r="J13" s="22"/>
      <c r="K13" s="10"/>
      <c r="L13" s="20"/>
      <c r="M13" s="10"/>
      <c r="N13" s="22"/>
      <c r="Q13" s="11"/>
      <c r="S13" s="10"/>
      <c r="T13" s="10"/>
      <c r="U13" s="10"/>
      <c r="V13" s="10"/>
      <c r="W13" s="10"/>
      <c r="X13" s="10"/>
      <c r="Y13" s="10"/>
      <c r="Z13" s="10"/>
    </row>
    <row r="14" spans="1:26" ht="14.4">
      <c r="A14" s="10"/>
      <c r="B14" s="45" t="s">
        <v>159</v>
      </c>
      <c r="C14" s="10"/>
      <c r="D14" s="101" t="s">
        <v>177</v>
      </c>
      <c r="E14" s="10"/>
      <c r="F14" s="45" t="s">
        <v>200</v>
      </c>
      <c r="G14" s="10"/>
      <c r="J14" s="77"/>
      <c r="K14" s="10"/>
      <c r="L14" s="1"/>
      <c r="M14" s="10"/>
      <c r="N14" s="22"/>
      <c r="Q14" s="11"/>
      <c r="S14" s="10"/>
      <c r="T14" s="10"/>
      <c r="U14" s="10"/>
      <c r="V14" s="10"/>
      <c r="W14" s="10"/>
      <c r="X14" s="10"/>
      <c r="Y14" s="10"/>
      <c r="Z14" s="10"/>
    </row>
    <row r="15" spans="1:26" ht="14.4">
      <c r="A15" s="10"/>
      <c r="B15" s="101" t="s">
        <v>109</v>
      </c>
      <c r="C15" s="10"/>
      <c r="D15" s="45" t="s">
        <v>181</v>
      </c>
      <c r="E15" s="10"/>
      <c r="F15" s="1" t="s">
        <v>55</v>
      </c>
      <c r="G15" s="10"/>
      <c r="J15" s="77"/>
      <c r="K15" s="10"/>
      <c r="L15" s="22"/>
      <c r="M15" s="18"/>
      <c r="N15" s="62" t="str">
        <f>N3&amp; " lag aktivitetsserie"</f>
        <v>7 lag aktivitetsserie</v>
      </c>
      <c r="Q15" s="11"/>
      <c r="S15" s="10"/>
      <c r="T15" s="10"/>
      <c r="U15" s="10"/>
      <c r="V15" s="10"/>
      <c r="W15" s="10"/>
      <c r="X15" s="10"/>
      <c r="Y15" s="10"/>
      <c r="Z15" s="10"/>
    </row>
    <row r="16" spans="1:26" ht="14.4">
      <c r="A16" s="10"/>
      <c r="B16" s="178" t="s">
        <v>107</v>
      </c>
      <c r="C16" s="10"/>
      <c r="D16" s="45" t="s">
        <v>187</v>
      </c>
      <c r="E16" s="10"/>
      <c r="F16" s="32" t="s">
        <v>72</v>
      </c>
      <c r="G16" s="10"/>
      <c r="J16" s="77"/>
      <c r="K16" s="10"/>
      <c r="L16" s="22"/>
      <c r="M16" s="18"/>
      <c r="N16" s="82" t="s">
        <v>62</v>
      </c>
      <c r="Q16" s="11"/>
      <c r="S16" s="10"/>
      <c r="T16" s="10"/>
      <c r="U16" s="10"/>
      <c r="V16" s="10"/>
      <c r="W16" s="10"/>
      <c r="X16" s="10"/>
      <c r="Y16" s="10"/>
      <c r="Z16" s="10"/>
    </row>
    <row r="17" spans="1:33" ht="14.4">
      <c r="A17" s="10"/>
      <c r="B17" s="78" t="s">
        <v>125</v>
      </c>
      <c r="C17" s="10"/>
      <c r="D17" s="45" t="s">
        <v>189</v>
      </c>
      <c r="E17" s="10"/>
      <c r="F17" s="251" t="s">
        <v>58</v>
      </c>
      <c r="G17" s="10"/>
      <c r="J17" s="62" t="str">
        <f>J3&amp; " lag aktivitetsserie"</f>
        <v>8 lag aktivitetsserie</v>
      </c>
      <c r="K17" s="10"/>
      <c r="L17" s="62" t="str">
        <f>L3&amp; " lag aktivitetsserie"</f>
        <v>8 lag aktivitetsserie</v>
      </c>
      <c r="M17" s="18"/>
      <c r="N17" s="10"/>
      <c r="Q17" s="11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14.4">
      <c r="A18" s="10"/>
      <c r="B18" s="45" t="s">
        <v>106</v>
      </c>
      <c r="C18" s="10"/>
      <c r="D18" s="45" t="s">
        <v>185</v>
      </c>
      <c r="E18" s="10"/>
      <c r="F18" s="101" t="s">
        <v>76</v>
      </c>
      <c r="G18" s="10"/>
      <c r="J18" s="82" t="s">
        <v>62</v>
      </c>
      <c r="K18" s="10"/>
      <c r="L18" s="82" t="s">
        <v>62</v>
      </c>
      <c r="M18" s="18"/>
      <c r="N18" s="10"/>
      <c r="Q18" s="11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14.4">
      <c r="A19" s="10"/>
      <c r="B19" s="154" t="s">
        <v>175</v>
      </c>
      <c r="C19" s="10"/>
      <c r="D19" s="45" t="s">
        <v>86</v>
      </c>
      <c r="E19" s="10"/>
      <c r="F19" s="45" t="s">
        <v>49</v>
      </c>
      <c r="G19" s="10"/>
      <c r="I19"/>
      <c r="K19" s="111"/>
      <c r="L19" s="96"/>
      <c r="M19" s="10"/>
      <c r="N19" s="19"/>
      <c r="O19" s="10"/>
      <c r="P19" s="10"/>
      <c r="Q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ht="14.4">
      <c r="A20" s="10"/>
      <c r="B20" s="45" t="s">
        <v>176</v>
      </c>
      <c r="C20" s="10"/>
      <c r="D20" s="101" t="s">
        <v>79</v>
      </c>
      <c r="E20" s="10"/>
      <c r="F20" s="45" t="s">
        <v>85</v>
      </c>
      <c r="G20" s="10"/>
      <c r="H20" s="10"/>
      <c r="I20"/>
      <c r="M20" s="10"/>
      <c r="N20" s="19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4.4">
      <c r="A21" s="10"/>
      <c r="B21" s="101" t="s">
        <v>178</v>
      </c>
      <c r="C21" s="10"/>
      <c r="D21" s="45" t="s">
        <v>54</v>
      </c>
      <c r="E21" s="10"/>
      <c r="F21" s="45" t="s">
        <v>130</v>
      </c>
      <c r="G21" s="10"/>
      <c r="H21"/>
      <c r="I21"/>
      <c r="L21" s="96"/>
      <c r="M21" s="10"/>
      <c r="N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ht="14.4">
      <c r="A22" s="10"/>
      <c r="B22" s="45" t="s">
        <v>114</v>
      </c>
      <c r="C22" s="10"/>
      <c r="D22" s="45" t="s">
        <v>81</v>
      </c>
      <c r="E22" s="10"/>
      <c r="F22" s="45" t="s">
        <v>121</v>
      </c>
      <c r="G22" s="10"/>
      <c r="H22"/>
      <c r="I22"/>
      <c r="L22" s="96"/>
      <c r="M22" s="10"/>
      <c r="N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ht="14.4">
      <c r="A23" s="10"/>
      <c r="B23" s="250" t="s">
        <v>50</v>
      </c>
      <c r="C23" s="10"/>
      <c r="D23" s="78" t="s">
        <v>407</v>
      </c>
      <c r="E23" s="10"/>
      <c r="F23" s="101" t="s">
        <v>15</v>
      </c>
      <c r="G23" s="10"/>
      <c r="H23"/>
      <c r="I23"/>
      <c r="L23" s="96"/>
      <c r="M23" s="10"/>
      <c r="N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ht="14.4">
      <c r="A24" s="10"/>
      <c r="B24" s="101" t="s">
        <v>193</v>
      </c>
      <c r="C24" s="10"/>
      <c r="D24" s="78" t="s">
        <v>324</v>
      </c>
      <c r="E24" s="10"/>
      <c r="F24" s="1" t="s">
        <v>104</v>
      </c>
      <c r="G24" s="10"/>
      <c r="H24"/>
      <c r="I24"/>
      <c r="L24" s="96"/>
      <c r="M24" s="10"/>
      <c r="N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4.4">
      <c r="A25" s="10"/>
      <c r="B25" s="158" t="s">
        <v>191</v>
      </c>
      <c r="C25" s="10"/>
      <c r="D25" s="78" t="s">
        <v>408</v>
      </c>
      <c r="E25" s="10"/>
      <c r="F25" s="45" t="s">
        <v>190</v>
      </c>
      <c r="G25" s="10"/>
      <c r="H25"/>
      <c r="I25"/>
      <c r="L25" s="96"/>
      <c r="M25" s="10"/>
      <c r="N25" s="10"/>
      <c r="P25" s="1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ht="14.4">
      <c r="A26" s="10"/>
      <c r="B26" s="45" t="s">
        <v>174</v>
      </c>
      <c r="C26" s="10"/>
      <c r="D26" s="86" t="s">
        <v>409</v>
      </c>
      <c r="E26" s="10"/>
      <c r="F26" s="45"/>
      <c r="G26" s="10"/>
      <c r="H26" s="10"/>
      <c r="I26" s="246"/>
      <c r="L26" s="96"/>
      <c r="M26" s="10"/>
      <c r="N26" s="10"/>
      <c r="P26" s="1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ht="14.4">
      <c r="A27" s="10"/>
      <c r="B27" s="101" t="s">
        <v>140</v>
      </c>
      <c r="C27" s="10"/>
      <c r="D27" s="45" t="s">
        <v>88</v>
      </c>
      <c r="E27" s="10"/>
      <c r="F27" s="45"/>
      <c r="G27" s="10"/>
      <c r="H27" s="10"/>
      <c r="I27" s="246"/>
      <c r="L27" s="96"/>
      <c r="M27" s="10"/>
      <c r="N27" s="10"/>
      <c r="P27" s="1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ht="14.4">
      <c r="A28" s="10"/>
      <c r="B28" s="45" t="s">
        <v>173</v>
      </c>
      <c r="C28" s="10"/>
      <c r="D28" s="154" t="s">
        <v>120</v>
      </c>
      <c r="E28" s="10"/>
      <c r="F28" s="45"/>
      <c r="G28" s="10"/>
      <c r="H28" s="10"/>
      <c r="I28"/>
      <c r="L28" s="37"/>
      <c r="M28" s="10"/>
      <c r="N28" s="10"/>
      <c r="P28" s="1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14.4">
      <c r="A29" s="10"/>
      <c r="B29" s="138"/>
      <c r="C29" s="10"/>
      <c r="D29" s="101" t="s">
        <v>20</v>
      </c>
      <c r="E29" s="10"/>
      <c r="F29" s="45"/>
      <c r="G29" s="10"/>
      <c r="H29" s="10"/>
      <c r="I29"/>
      <c r="L29" s="37"/>
      <c r="M29" s="10"/>
      <c r="N29" s="10"/>
      <c r="P29" s="1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4.4">
      <c r="A30" s="10"/>
      <c r="B30" s="177"/>
      <c r="C30" s="10"/>
      <c r="D30" s="101" t="s">
        <v>26</v>
      </c>
      <c r="E30" s="10"/>
      <c r="F30" s="45"/>
      <c r="G30" s="10"/>
      <c r="H30" s="10"/>
      <c r="I30"/>
      <c r="L30" s="37"/>
      <c r="M30" s="10"/>
      <c r="N30" s="10"/>
      <c r="P30" s="1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4.4">
      <c r="A31" s="10"/>
      <c r="B31" s="22"/>
      <c r="C31" s="10"/>
      <c r="D31" s="78"/>
      <c r="E31" s="10"/>
      <c r="F31" s="155"/>
      <c r="G31" s="10"/>
      <c r="H31" s="10"/>
      <c r="I31"/>
      <c r="L31"/>
      <c r="M31" s="10"/>
      <c r="N31" s="10"/>
      <c r="P31" s="1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ht="14.4">
      <c r="A32" s="10"/>
      <c r="B32" s="62" t="str">
        <f>B3&amp;" lag - aktivitetsserie"</f>
        <v>24 lag - aktivitetsserie</v>
      </c>
      <c r="C32" s="10"/>
      <c r="D32" s="62" t="str">
        <f>D3&amp;" lag - aktivitetsserie"</f>
        <v>26 lag - aktivitetsserie</v>
      </c>
      <c r="E32" s="10"/>
      <c r="F32" s="62" t="str">
        <f>F3&amp;" lag - aktivitetsserie"</f>
        <v>21 lag - aktivitetsserie</v>
      </c>
      <c r="G32" s="10"/>
      <c r="H32" s="246"/>
      <c r="I32"/>
      <c r="K32"/>
      <c r="L32" s="246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ht="14.4">
      <c r="A33" s="10"/>
      <c r="B33" s="63" t="s">
        <v>67</v>
      </c>
      <c r="C33" s="10"/>
      <c r="D33" s="82" t="s">
        <v>67</v>
      </c>
      <c r="E33" s="10"/>
      <c r="F33" s="82" t="s">
        <v>67</v>
      </c>
      <c r="G33" s="10"/>
      <c r="H33" s="246"/>
      <c r="I33"/>
      <c r="K33"/>
      <c r="L33" s="24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4.4">
      <c r="A34" s="10"/>
      <c r="B34" s="10"/>
      <c r="C34" s="10"/>
      <c r="D34" s="10"/>
      <c r="E34" s="10"/>
      <c r="F34" s="10"/>
      <c r="G34" s="10"/>
      <c r="H34" s="10"/>
      <c r="I34" s="10"/>
      <c r="K34"/>
      <c r="L34" s="10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14.4">
      <c r="A35" s="10"/>
      <c r="B35" s="10"/>
      <c r="C35" s="10"/>
      <c r="D35" s="10"/>
      <c r="E35" s="10"/>
      <c r="F35" s="10"/>
      <c r="G35" s="10"/>
      <c r="H35" s="10"/>
      <c r="I35" s="10"/>
      <c r="K35"/>
      <c r="L35" s="172"/>
      <c r="M35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ht="14.4">
      <c r="A36" s="10"/>
      <c r="B36" s="10"/>
      <c r="C36" s="10"/>
      <c r="D36" s="10"/>
      <c r="E36" s="10"/>
      <c r="F36" s="10"/>
      <c r="G36" s="10"/>
      <c r="H36" s="10"/>
      <c r="I36" s="10"/>
      <c r="K36"/>
      <c r="L36" s="10"/>
      <c r="M36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ht="14.4">
      <c r="A37" s="10"/>
      <c r="B37" s="10"/>
      <c r="C37" s="10"/>
      <c r="D37" s="10"/>
      <c r="E37" s="10"/>
      <c r="F37" s="10"/>
      <c r="G37" s="10"/>
      <c r="H37" s="10"/>
      <c r="I37" s="10"/>
      <c r="K37"/>
      <c r="L37" s="10"/>
      <c r="M3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ht="14.4">
      <c r="A38" s="10"/>
      <c r="B38" s="10"/>
      <c r="C38" s="10"/>
      <c r="D38" s="10"/>
      <c r="E38" s="10"/>
      <c r="F38" s="10"/>
      <c r="G38" s="10"/>
      <c r="H38" s="10"/>
      <c r="I38" s="10"/>
      <c r="K38"/>
      <c r="L38" s="10"/>
      <c r="M3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4.4">
      <c r="A39" s="10"/>
      <c r="B39" s="10"/>
      <c r="C39" s="10"/>
      <c r="D39" s="10"/>
      <c r="E39" s="10"/>
      <c r="F39" s="10"/>
      <c r="G39" s="10"/>
      <c r="H39" s="10"/>
      <c r="I39" s="10"/>
      <c r="K39"/>
      <c r="L39"/>
      <c r="M3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s="56" customFormat="1" ht="21">
      <c r="B40" s="54" t="s">
        <v>204</v>
      </c>
      <c r="D40" s="54">
        <f>B42+D42+F42+H42+J42+L42+N42+P42</f>
        <v>108</v>
      </c>
      <c r="E40" s="54" t="s">
        <v>6</v>
      </c>
    </row>
    <row r="41" spans="1:33" s="50" customFormat="1" ht="18">
      <c r="L41" s="43" t="s">
        <v>425</v>
      </c>
      <c r="Q41" s="209"/>
    </row>
    <row r="42" spans="1:33" ht="14.4">
      <c r="A42" s="10"/>
      <c r="B42" s="21">
        <f>COUNTA(B44:C68)</f>
        <v>25</v>
      </c>
      <c r="C42" s="10"/>
      <c r="D42" s="21">
        <f>COUNTA(D44:D65)</f>
        <v>22</v>
      </c>
      <c r="E42" s="10"/>
      <c r="F42" s="21">
        <f>COUNTA(F44:G67)</f>
        <v>23</v>
      </c>
      <c r="G42" s="10"/>
      <c r="H42" s="21">
        <f>COUNTA(H44:I67)</f>
        <v>21</v>
      </c>
      <c r="I42"/>
      <c r="J42" s="21"/>
      <c r="K42" s="10"/>
      <c r="L42" s="21">
        <f>COUNTA(L44:L53)</f>
        <v>5</v>
      </c>
      <c r="M42" s="10"/>
      <c r="N42" s="21">
        <f>COUNTA(N44:N53)</f>
        <v>5</v>
      </c>
      <c r="O42" s="10"/>
      <c r="P42" s="21">
        <f>COUNTA(P44:P52)</f>
        <v>7</v>
      </c>
      <c r="Q42" s="41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14.4">
      <c r="A43" s="10"/>
      <c r="B43" s="74" t="s">
        <v>205</v>
      </c>
      <c r="C43" s="10"/>
      <c r="D43" s="74" t="s">
        <v>206</v>
      </c>
      <c r="E43" s="10"/>
      <c r="F43" s="74" t="s">
        <v>207</v>
      </c>
      <c r="G43" s="10"/>
      <c r="H43" s="74" t="s">
        <v>208</v>
      </c>
      <c r="I43"/>
      <c r="J43" s="79"/>
      <c r="K43" s="10"/>
      <c r="L43" s="64" t="s">
        <v>209</v>
      </c>
      <c r="M43" s="10"/>
      <c r="N43" s="64" t="s">
        <v>210</v>
      </c>
      <c r="O43" s="10"/>
      <c r="P43" s="64" t="s">
        <v>211</v>
      </c>
      <c r="Q43" s="41"/>
      <c r="R43" s="10"/>
      <c r="S43" s="10"/>
      <c r="T43" s="10"/>
      <c r="U43" s="10"/>
      <c r="V43" s="153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ht="14.4">
      <c r="A44" s="10"/>
      <c r="B44" s="101" t="s">
        <v>236</v>
      </c>
      <c r="C44" s="10"/>
      <c r="D44" s="45" t="s">
        <v>213</v>
      </c>
      <c r="E44" s="10"/>
      <c r="F44" s="45" t="s">
        <v>56</v>
      </c>
      <c r="G44" s="10"/>
      <c r="H44" s="99" t="s">
        <v>57</v>
      </c>
      <c r="I44"/>
      <c r="K44" s="10"/>
      <c r="L44" s="1" t="s">
        <v>22</v>
      </c>
      <c r="M44" s="10"/>
      <c r="N44" s="77" t="s">
        <v>23</v>
      </c>
      <c r="O44" s="10"/>
      <c r="P44" s="77" t="s">
        <v>214</v>
      </c>
      <c r="Q44" s="41"/>
      <c r="R44" s="10"/>
      <c r="S44" s="10"/>
      <c r="T44" s="10"/>
      <c r="U44" s="10"/>
      <c r="V44" s="19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ht="14.4">
      <c r="A45" s="10"/>
      <c r="B45" s="78" t="s">
        <v>239</v>
      </c>
      <c r="C45" s="10"/>
      <c r="D45" s="45" t="s">
        <v>216</v>
      </c>
      <c r="E45" s="10"/>
      <c r="F45" s="45" t="s">
        <v>59</v>
      </c>
      <c r="G45" s="10"/>
      <c r="H45" s="101" t="s">
        <v>225</v>
      </c>
      <c r="I45"/>
      <c r="K45" s="10"/>
      <c r="L45" s="77" t="s">
        <v>217</v>
      </c>
      <c r="M45" s="10"/>
      <c r="N45" s="77" t="s">
        <v>218</v>
      </c>
      <c r="O45" s="10"/>
      <c r="P45" s="1" t="s">
        <v>219</v>
      </c>
      <c r="Q45" s="41"/>
      <c r="R45" s="10"/>
      <c r="S45" s="10"/>
      <c r="T45" s="10"/>
      <c r="U45" s="10"/>
      <c r="V45" s="19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ht="14.4">
      <c r="A46" s="10"/>
      <c r="B46" s="78" t="s">
        <v>240</v>
      </c>
      <c r="C46" s="10"/>
      <c r="D46" s="45" t="s">
        <v>249</v>
      </c>
      <c r="E46" s="10"/>
      <c r="F46" s="45" t="s">
        <v>224</v>
      </c>
      <c r="G46" s="10"/>
      <c r="H46" s="45" t="s">
        <v>60</v>
      </c>
      <c r="I46"/>
      <c r="K46" s="10"/>
      <c r="L46" s="77" t="s">
        <v>160</v>
      </c>
      <c r="M46" s="10"/>
      <c r="N46" s="77" t="s">
        <v>108</v>
      </c>
      <c r="O46" s="10"/>
      <c r="P46" s="77" t="s">
        <v>18</v>
      </c>
      <c r="Q46" s="41"/>
      <c r="R46" s="10"/>
      <c r="S46" s="10"/>
      <c r="T46" s="10"/>
      <c r="U46" s="10"/>
      <c r="V46" s="19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ht="14.4">
      <c r="A47" s="10"/>
      <c r="B47" s="45" t="s">
        <v>229</v>
      </c>
      <c r="C47" s="10"/>
      <c r="D47" s="78" t="s">
        <v>27</v>
      </c>
      <c r="E47" s="10"/>
      <c r="F47" s="45" t="s">
        <v>94</v>
      </c>
      <c r="G47" s="10"/>
      <c r="H47" s="45" t="s">
        <v>199</v>
      </c>
      <c r="I47"/>
      <c r="K47" s="10"/>
      <c r="L47" s="1" t="s">
        <v>34</v>
      </c>
      <c r="M47" s="10"/>
      <c r="N47" s="77" t="s">
        <v>111</v>
      </c>
      <c r="O47" s="10"/>
      <c r="P47" s="77" t="s">
        <v>24</v>
      </c>
      <c r="Q47" s="41"/>
      <c r="R47" s="10"/>
      <c r="S47" s="10"/>
      <c r="T47" s="10"/>
      <c r="U47" s="10"/>
      <c r="V47" s="19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ht="14.4">
      <c r="A48" s="10"/>
      <c r="B48" s="45" t="s">
        <v>231</v>
      </c>
      <c r="C48" s="10"/>
      <c r="D48" s="78" t="s">
        <v>33</v>
      </c>
      <c r="E48" s="10"/>
      <c r="F48" s="45" t="s">
        <v>95</v>
      </c>
      <c r="G48" s="10"/>
      <c r="H48" s="95" t="s">
        <v>247</v>
      </c>
      <c r="I48"/>
      <c r="K48" s="10"/>
      <c r="L48" s="1" t="s">
        <v>226</v>
      </c>
      <c r="M48" s="10"/>
      <c r="N48" s="77" t="s">
        <v>41</v>
      </c>
      <c r="O48" s="10"/>
      <c r="P48" s="77" t="s">
        <v>30</v>
      </c>
      <c r="Q48" s="41"/>
      <c r="R48" s="10"/>
      <c r="S48" s="10"/>
      <c r="T48" s="10"/>
      <c r="U48" s="10"/>
      <c r="V48" s="19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ht="14.4">
      <c r="A49" s="10"/>
      <c r="B49" s="101" t="s">
        <v>245</v>
      </c>
      <c r="C49" s="10"/>
      <c r="D49" s="178" t="s">
        <v>39</v>
      </c>
      <c r="E49" s="10"/>
      <c r="F49" s="45" t="s">
        <v>196</v>
      </c>
      <c r="G49" s="10"/>
      <c r="H49" s="101" t="s">
        <v>102</v>
      </c>
      <c r="I49"/>
      <c r="K49" s="10"/>
      <c r="L49" s="77"/>
      <c r="M49" s="10"/>
      <c r="N49" s="77"/>
      <c r="O49" s="10"/>
      <c r="P49" s="77" t="s">
        <v>78</v>
      </c>
      <c r="Q49" s="41"/>
      <c r="R49" s="10"/>
      <c r="S49" s="10"/>
      <c r="T49" s="10"/>
      <c r="U49" s="10"/>
      <c r="V49" s="1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ht="14.4">
      <c r="A50" s="10"/>
      <c r="B50" s="45" t="s">
        <v>246</v>
      </c>
      <c r="C50" s="10"/>
      <c r="D50" s="78" t="s">
        <v>253</v>
      </c>
      <c r="E50" s="10"/>
      <c r="F50" s="101" t="s">
        <v>198</v>
      </c>
      <c r="G50" s="10"/>
      <c r="H50" s="101" t="s">
        <v>235</v>
      </c>
      <c r="I50"/>
      <c r="K50" s="10"/>
      <c r="L50" s="77"/>
      <c r="M50" s="10"/>
      <c r="N50" s="77"/>
      <c r="O50" s="10"/>
      <c r="P50" s="77" t="s">
        <v>182</v>
      </c>
      <c r="Q50" s="41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ht="14.4">
      <c r="A51" s="10"/>
      <c r="B51" s="45" t="s">
        <v>248</v>
      </c>
      <c r="C51" s="10"/>
      <c r="D51" s="101" t="s">
        <v>103</v>
      </c>
      <c r="E51" s="10"/>
      <c r="F51" s="45" t="s">
        <v>201</v>
      </c>
      <c r="G51" s="10"/>
      <c r="H51" s="45" t="s">
        <v>238</v>
      </c>
      <c r="I51"/>
      <c r="K51" s="10"/>
      <c r="L51" s="1"/>
      <c r="M51" s="10"/>
      <c r="N51" s="77"/>
      <c r="O51" s="10"/>
      <c r="P51" s="1"/>
      <c r="Q51" s="41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ht="14.4">
      <c r="A52" s="10"/>
      <c r="B52" s="101" t="s">
        <v>232</v>
      </c>
      <c r="C52" s="10"/>
      <c r="D52" s="45" t="s">
        <v>227</v>
      </c>
      <c r="E52" s="10"/>
      <c r="F52" s="45" t="s">
        <v>129</v>
      </c>
      <c r="G52" s="10"/>
      <c r="H52" s="45" t="s">
        <v>112</v>
      </c>
      <c r="I52"/>
      <c r="K52" s="10"/>
      <c r="L52" s="1"/>
      <c r="M52" s="10"/>
      <c r="N52" s="77"/>
      <c r="O52" s="10"/>
      <c r="P52" s="22"/>
      <c r="Q52" s="41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ht="14.4">
      <c r="A53" s="10"/>
      <c r="B53" s="22" t="s">
        <v>243</v>
      </c>
      <c r="C53" s="10"/>
      <c r="D53" s="101" t="s">
        <v>230</v>
      </c>
      <c r="E53" s="10"/>
      <c r="F53" s="45" t="s">
        <v>159</v>
      </c>
      <c r="G53" s="10"/>
      <c r="H53" s="45" t="s">
        <v>181</v>
      </c>
      <c r="I53"/>
      <c r="K53" s="10"/>
      <c r="L53" s="1"/>
      <c r="M53" s="10"/>
      <c r="N53" s="77"/>
      <c r="O53" s="10"/>
      <c r="P53" s="32"/>
      <c r="Q53" s="41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14.4">
      <c r="A54" s="10"/>
      <c r="B54" s="192" t="s">
        <v>252</v>
      </c>
      <c r="C54" s="10"/>
      <c r="D54" s="45" t="s">
        <v>72</v>
      </c>
      <c r="E54" s="10"/>
      <c r="F54" s="45" t="s">
        <v>48</v>
      </c>
      <c r="G54" s="10"/>
      <c r="H54" s="101" t="s">
        <v>84</v>
      </c>
      <c r="I54"/>
      <c r="K54" s="10"/>
      <c r="L54" s="74" t="str">
        <f>L42&amp; " lag aktivitetsserie"</f>
        <v>5 lag aktivitetsserie</v>
      </c>
      <c r="M54" s="10"/>
      <c r="N54" s="74" t="str">
        <f>N42&amp; " lag aktivitetsserie"</f>
        <v>5 lag aktivitetsserie</v>
      </c>
      <c r="O54" s="10"/>
      <c r="P54" s="74" t="str">
        <f>P42&amp; " lag aktivitetsserie"</f>
        <v>7 lag aktivitetsserie</v>
      </c>
      <c r="Q54" s="41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4.4">
      <c r="A55" s="10"/>
      <c r="B55" s="78" t="s">
        <v>251</v>
      </c>
      <c r="C55" s="10"/>
      <c r="D55" s="154" t="s">
        <v>222</v>
      </c>
      <c r="E55" s="10"/>
      <c r="F55" s="45" t="s">
        <v>107</v>
      </c>
      <c r="G55"/>
      <c r="H55" s="178" t="s">
        <v>242</v>
      </c>
      <c r="I55"/>
      <c r="K55" s="10"/>
      <c r="L55" s="67" t="s">
        <v>62</v>
      </c>
      <c r="M55"/>
      <c r="N55" s="67" t="s">
        <v>62</v>
      </c>
      <c r="O55" s="10"/>
      <c r="P55" s="67" t="s">
        <v>62</v>
      </c>
      <c r="Q55" s="41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ht="14.4">
      <c r="A56" s="10"/>
      <c r="B56" s="86" t="s">
        <v>241</v>
      </c>
      <c r="C56" s="10"/>
      <c r="D56" s="45" t="s">
        <v>223</v>
      </c>
      <c r="E56" s="10"/>
      <c r="F56" s="101" t="s">
        <v>125</v>
      </c>
      <c r="G56" s="10"/>
      <c r="H56" s="45" t="s">
        <v>244</v>
      </c>
      <c r="I56"/>
      <c r="K56" s="10"/>
      <c r="M56"/>
      <c r="N56" s="19"/>
      <c r="O56" s="10"/>
      <c r="P56" s="10"/>
      <c r="Q56" s="10"/>
      <c r="R56" s="19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ht="14.4">
      <c r="A57" s="10"/>
      <c r="B57" s="101" t="s">
        <v>254</v>
      </c>
      <c r="C57" s="10"/>
      <c r="D57" s="101" t="s">
        <v>76</v>
      </c>
      <c r="E57" s="10"/>
      <c r="F57" s="45" t="s">
        <v>228</v>
      </c>
      <c r="G57" s="10"/>
      <c r="H57" s="45" t="s">
        <v>79</v>
      </c>
      <c r="I5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14.4">
      <c r="A58" s="10"/>
      <c r="B58" s="101" t="s">
        <v>255</v>
      </c>
      <c r="C58" s="10"/>
      <c r="D58" s="101" t="s">
        <v>233</v>
      </c>
      <c r="E58" s="10"/>
      <c r="F58" s="171" t="s">
        <v>176</v>
      </c>
      <c r="G58" s="10"/>
      <c r="H58" s="154" t="s">
        <v>54</v>
      </c>
      <c r="I58"/>
      <c r="K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ht="14.4">
      <c r="A59" s="10"/>
      <c r="B59" s="101" t="s">
        <v>193</v>
      </c>
      <c r="C59" s="10"/>
      <c r="D59" s="101" t="s">
        <v>237</v>
      </c>
      <c r="E59" s="10"/>
      <c r="F59" s="45" t="s">
        <v>58</v>
      </c>
      <c r="G59" s="10"/>
      <c r="H59" s="45" t="s">
        <v>81</v>
      </c>
      <c r="I59"/>
      <c r="K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ht="14.4">
      <c r="A60" s="10"/>
      <c r="B60" s="45" t="s">
        <v>191</v>
      </c>
      <c r="C60" s="10"/>
      <c r="D60" s="45" t="s">
        <v>127</v>
      </c>
      <c r="E60" s="10"/>
      <c r="F60" s="45" t="s">
        <v>113</v>
      </c>
      <c r="G60" s="10"/>
      <c r="H60" s="45" t="s">
        <v>83</v>
      </c>
      <c r="I60"/>
      <c r="K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14.4">
      <c r="A61" s="10"/>
      <c r="B61" s="101" t="s">
        <v>174</v>
      </c>
      <c r="C61" s="10"/>
      <c r="D61" s="78" t="s">
        <v>49</v>
      </c>
      <c r="E61" s="10"/>
      <c r="F61" s="101" t="s">
        <v>407</v>
      </c>
      <c r="G61" s="10"/>
      <c r="H61" s="45" t="s">
        <v>88</v>
      </c>
      <c r="I61"/>
      <c r="K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4.4">
      <c r="A62" s="10"/>
      <c r="B62" s="45" t="s">
        <v>140</v>
      </c>
      <c r="C62" s="10"/>
      <c r="D62" s="78" t="s">
        <v>85</v>
      </c>
      <c r="E62" s="10"/>
      <c r="F62" s="101" t="s">
        <v>324</v>
      </c>
      <c r="G62" s="10"/>
      <c r="H62" s="45" t="s">
        <v>120</v>
      </c>
      <c r="I62"/>
      <c r="K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4.4">
      <c r="A63" s="10"/>
      <c r="B63" s="99" t="s">
        <v>158</v>
      </c>
      <c r="C63" s="10"/>
      <c r="D63" s="45" t="s">
        <v>121</v>
      </c>
      <c r="E63" s="10"/>
      <c r="F63" s="178" t="s">
        <v>408</v>
      </c>
      <c r="G63" s="10"/>
      <c r="H63" s="45" t="s">
        <v>20</v>
      </c>
      <c r="I63"/>
      <c r="K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4.4">
      <c r="A64" s="10"/>
      <c r="B64" s="45" t="s">
        <v>250</v>
      </c>
      <c r="C64" s="10"/>
      <c r="D64" s="45" t="s">
        <v>15</v>
      </c>
      <c r="E64" s="10"/>
      <c r="F64" s="178" t="s">
        <v>409</v>
      </c>
      <c r="G64" s="10"/>
      <c r="H64" s="101" t="s">
        <v>26</v>
      </c>
      <c r="I64"/>
      <c r="J64" s="10"/>
      <c r="K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ht="14.4">
      <c r="A65" s="10"/>
      <c r="B65" s="45" t="s">
        <v>221</v>
      </c>
      <c r="C65" s="10"/>
      <c r="D65" s="101" t="s">
        <v>104</v>
      </c>
      <c r="E65" s="10"/>
      <c r="F65" s="45" t="s">
        <v>234</v>
      </c>
      <c r="G65" s="10"/>
      <c r="H65" s="217"/>
      <c r="I65"/>
      <c r="J65" s="11"/>
      <c r="K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ht="14.4">
      <c r="A66" s="10"/>
      <c r="B66" s="45" t="s">
        <v>220</v>
      </c>
      <c r="C66" s="10"/>
      <c r="D66" s="217"/>
      <c r="E66" s="10"/>
      <c r="F66" s="171" t="s">
        <v>130</v>
      </c>
      <c r="G66" s="10"/>
      <c r="H66" s="89"/>
      <c r="I66"/>
      <c r="J66" s="11"/>
      <c r="K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ht="14.4">
      <c r="A67" s="10"/>
      <c r="B67" s="45" t="s">
        <v>212</v>
      </c>
      <c r="C67" s="10"/>
      <c r="D67" s="84"/>
      <c r="E67" s="10"/>
      <c r="F67" s="78"/>
      <c r="G67" s="10"/>
      <c r="H67" s="95"/>
      <c r="I67"/>
      <c r="J67" s="11"/>
      <c r="K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ht="14.4">
      <c r="A68" s="10"/>
      <c r="B68" s="45" t="s">
        <v>215</v>
      </c>
      <c r="C68" s="10"/>
      <c r="D68" s="86"/>
      <c r="E68" s="10"/>
      <c r="F68" s="78"/>
      <c r="G68" s="10"/>
      <c r="H68" s="95"/>
      <c r="I68"/>
      <c r="J68" s="11"/>
      <c r="K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ht="14.4">
      <c r="A69" s="10"/>
      <c r="B69" s="62" t="str">
        <f>B42&amp;" lag - aktivitetsserie"</f>
        <v>25 lag - aktivitetsserie</v>
      </c>
      <c r="C69" s="10"/>
      <c r="D69" s="62" t="str">
        <f>D42&amp;" lag - aktivitetsserie"</f>
        <v>22 lag - aktivitetsserie</v>
      </c>
      <c r="E69" s="10"/>
      <c r="F69" s="212" t="str">
        <f>F42&amp;" lag - aktivitetsserie"</f>
        <v>23 lag - aktivitetsserie</v>
      </c>
      <c r="G69" s="10"/>
      <c r="H69" s="62" t="str">
        <f>H42&amp;" lag - aktivitetsserie"</f>
        <v>21 lag - aktivitetsserie</v>
      </c>
      <c r="I69"/>
      <c r="J69" s="11"/>
      <c r="K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ht="14.4">
      <c r="A70" s="10"/>
      <c r="B70" s="67" t="s">
        <v>67</v>
      </c>
      <c r="C70" s="10"/>
      <c r="D70" s="67" t="s">
        <v>67</v>
      </c>
      <c r="E70" s="10"/>
      <c r="F70" s="67" t="s">
        <v>67</v>
      </c>
      <c r="G70" s="10"/>
      <c r="H70" s="67" t="s">
        <v>67</v>
      </c>
      <c r="I70"/>
      <c r="J70" s="11"/>
      <c r="K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ht="14.4">
      <c r="A71" s="10"/>
      <c r="B71" s="10"/>
      <c r="C71" s="10"/>
      <c r="D71" s="10"/>
      <c r="E71"/>
      <c r="F71" s="10"/>
      <c r="G71"/>
      <c r="H71" s="10"/>
      <c r="I71" s="10"/>
      <c r="J71" s="11"/>
      <c r="K71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ht="14.4">
      <c r="A72" s="10"/>
      <c r="B72" s="10"/>
      <c r="C72" s="10"/>
      <c r="D72" s="10"/>
      <c r="E72"/>
      <c r="F72" s="10"/>
      <c r="G72"/>
      <c r="H72" s="10"/>
      <c r="I72" s="10"/>
      <c r="J72" s="11"/>
      <c r="K72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ht="14.4">
      <c r="A73" s="10"/>
      <c r="B73" s="10"/>
      <c r="C73" s="10"/>
      <c r="D73" s="10"/>
      <c r="E73" s="10"/>
      <c r="F73" s="10"/>
      <c r="G73" s="10"/>
      <c r="H73" s="10"/>
      <c r="I73" s="10"/>
      <c r="K73"/>
      <c r="L73" s="10"/>
      <c r="M73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ht="14.4">
      <c r="A74" s="10"/>
      <c r="B74" s="2"/>
      <c r="C74" s="2"/>
      <c r="D74" s="10"/>
      <c r="E74" s="10"/>
      <c r="F74" s="2"/>
      <c r="G74" s="2"/>
      <c r="H74" s="10"/>
      <c r="I74" s="10"/>
      <c r="K74"/>
      <c r="L74" s="10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s="53" customFormat="1" ht="21">
      <c r="B75" s="54" t="s">
        <v>256</v>
      </c>
      <c r="D75" s="54">
        <f>B77+D77+F77+H77+J77+L77+N77</f>
        <v>102</v>
      </c>
      <c r="E75" s="54" t="s">
        <v>6</v>
      </c>
      <c r="F75" s="56"/>
    </row>
    <row r="76" spans="1:33" ht="21">
      <c r="A76" s="10"/>
      <c r="B76" s="43"/>
      <c r="C76" s="2"/>
      <c r="D76" s="10"/>
      <c r="E76" s="10"/>
      <c r="F76" s="10"/>
      <c r="G76" s="2"/>
      <c r="H76" s="10"/>
      <c r="I76" s="10"/>
      <c r="K76"/>
      <c r="L76" s="98" t="s">
        <v>7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Z76" s="10"/>
      <c r="AA76" s="10"/>
      <c r="AB76" s="10"/>
      <c r="AC76" s="10"/>
      <c r="AD76" s="10"/>
      <c r="AE76" s="10"/>
      <c r="AF76" s="10"/>
      <c r="AG76" s="10"/>
    </row>
    <row r="77" spans="1:33" ht="14.4">
      <c r="A77" s="10"/>
      <c r="B77" s="21">
        <f>COUNTA(B79:B98)</f>
        <v>19</v>
      </c>
      <c r="C77" s="10"/>
      <c r="D77" s="21">
        <f>COUNTA(D79:D98)</f>
        <v>19</v>
      </c>
      <c r="E77" s="10"/>
      <c r="F77" s="21">
        <f>COUNTA(F79:F98)</f>
        <v>19</v>
      </c>
      <c r="G77" s="10"/>
      <c r="H77" s="21">
        <f>COUNTA(H79:H98)</f>
        <v>19</v>
      </c>
      <c r="I77" s="10"/>
      <c r="J77" s="21">
        <f>COUNTA(J79:J86)</f>
        <v>6</v>
      </c>
      <c r="K77"/>
      <c r="L77" s="5">
        <f>COUNTA(L79:L89)</f>
        <v>10</v>
      </c>
      <c r="N77" s="5">
        <f>COUNTA(N79:N88)</f>
        <v>10</v>
      </c>
      <c r="O77" s="33"/>
      <c r="P77" s="10"/>
      <c r="Q77" s="10"/>
      <c r="R77" s="10"/>
      <c r="S77" s="10"/>
      <c r="T77" s="10"/>
      <c r="U77" s="10"/>
      <c r="V77" s="10"/>
      <c r="W77" s="10"/>
      <c r="Z77" s="10"/>
      <c r="AA77" s="10"/>
      <c r="AB77" s="10"/>
      <c r="AC77" s="10"/>
      <c r="AD77" s="10"/>
      <c r="AE77" s="10"/>
      <c r="AF77" s="10"/>
      <c r="AG77" s="10"/>
    </row>
    <row r="78" spans="1:33" ht="14.4">
      <c r="A78" s="10"/>
      <c r="B78" s="64" t="s">
        <v>257</v>
      </c>
      <c r="C78" s="10"/>
      <c r="D78" s="64" t="s">
        <v>258</v>
      </c>
      <c r="E78" s="10"/>
      <c r="F78" s="68" t="s">
        <v>259</v>
      </c>
      <c r="G78" s="10"/>
      <c r="H78" s="68" t="s">
        <v>260</v>
      </c>
      <c r="I78" s="10"/>
      <c r="J78" s="162" t="s">
        <v>261</v>
      </c>
      <c r="K78"/>
      <c r="L78" s="60" t="s">
        <v>266</v>
      </c>
      <c r="N78" s="60" t="s">
        <v>267</v>
      </c>
      <c r="O78" s="33"/>
      <c r="P78" s="21"/>
      <c r="Q78" s="10"/>
      <c r="R78" s="5"/>
      <c r="S78" s="10"/>
      <c r="T78" s="21"/>
      <c r="U78" s="10"/>
      <c r="Z78" s="10"/>
      <c r="AA78" s="10"/>
      <c r="AB78" s="10"/>
      <c r="AC78" s="10"/>
      <c r="AD78" s="10"/>
      <c r="AE78" s="10"/>
      <c r="AF78" s="10"/>
      <c r="AG78" s="10"/>
    </row>
    <row r="79" spans="1:33" ht="14.4">
      <c r="A79" s="10"/>
      <c r="B79" s="138" t="s">
        <v>213</v>
      </c>
      <c r="C79" s="41"/>
      <c r="D79" s="138" t="s">
        <v>216</v>
      </c>
      <c r="E79" s="10"/>
      <c r="F79" s="160" t="s">
        <v>37</v>
      </c>
      <c r="G79" s="10"/>
      <c r="H79" s="45" t="s">
        <v>272</v>
      </c>
      <c r="I79" s="10"/>
      <c r="J79" s="45" t="s">
        <v>27</v>
      </c>
      <c r="K79"/>
      <c r="L79" s="188" t="s">
        <v>17</v>
      </c>
      <c r="N79" s="188" t="s">
        <v>100</v>
      </c>
      <c r="O79" s="33"/>
      <c r="Q79" s="12"/>
      <c r="S79" s="10"/>
      <c r="U79" s="10"/>
      <c r="AB79" s="5"/>
      <c r="AC79"/>
      <c r="AD79" s="5"/>
      <c r="AE79" s="10"/>
      <c r="AF79" s="10"/>
      <c r="AG79" s="10"/>
    </row>
    <row r="80" spans="1:33" ht="14.4">
      <c r="A80" s="10"/>
      <c r="B80" s="138" t="s">
        <v>282</v>
      </c>
      <c r="C80" s="41"/>
      <c r="D80" s="138" t="s">
        <v>284</v>
      </c>
      <c r="E80" s="10"/>
      <c r="F80" s="160" t="s">
        <v>273</v>
      </c>
      <c r="G80" s="10"/>
      <c r="H80" s="45" t="s">
        <v>59</v>
      </c>
      <c r="I80" s="10"/>
      <c r="J80" s="45" t="s">
        <v>23</v>
      </c>
      <c r="K80"/>
      <c r="L80" s="188" t="s">
        <v>16</v>
      </c>
      <c r="N80" s="188" t="s">
        <v>126</v>
      </c>
      <c r="O80" s="33"/>
      <c r="Q80" s="10"/>
      <c r="S80" s="18"/>
      <c r="U80" s="10"/>
      <c r="AB80" s="79"/>
      <c r="AC80"/>
      <c r="AD80" s="79"/>
      <c r="AE80" s="10"/>
      <c r="AF80" s="10"/>
      <c r="AG80" s="10"/>
    </row>
    <row r="81" spans="1:33" ht="14.4">
      <c r="A81" s="10"/>
      <c r="B81" s="138" t="s">
        <v>43</v>
      </c>
      <c r="C81" s="41"/>
      <c r="D81" s="138" t="s">
        <v>291</v>
      </c>
      <c r="E81" s="10"/>
      <c r="F81" s="45" t="s">
        <v>194</v>
      </c>
      <c r="G81" s="10"/>
      <c r="H81" s="45" t="s">
        <v>263</v>
      </c>
      <c r="I81" s="10"/>
      <c r="J81" s="170" t="s">
        <v>106</v>
      </c>
      <c r="K81"/>
      <c r="L81" s="188" t="s">
        <v>23</v>
      </c>
      <c r="N81" s="188" t="s">
        <v>22</v>
      </c>
      <c r="O81" s="33"/>
      <c r="Q81" s="10"/>
      <c r="S81" s="10"/>
      <c r="U81" s="10"/>
      <c r="AB81" s="218"/>
      <c r="AC81" s="27"/>
      <c r="AD81" s="218"/>
      <c r="AE81" s="10"/>
      <c r="AF81" s="10"/>
      <c r="AG81" s="10"/>
    </row>
    <row r="82" spans="1:33" ht="14.4">
      <c r="A82" s="10"/>
      <c r="B82" s="138" t="s">
        <v>262</v>
      </c>
      <c r="C82" s="41"/>
      <c r="D82" s="138" t="s">
        <v>101</v>
      </c>
      <c r="E82" s="10"/>
      <c r="F82" s="45" t="s">
        <v>80</v>
      </c>
      <c r="G82" s="10"/>
      <c r="H82" s="45" t="s">
        <v>285</v>
      </c>
      <c r="I82" s="10"/>
      <c r="J82" s="170" t="s">
        <v>25</v>
      </c>
      <c r="K82"/>
      <c r="L82" s="188" t="s">
        <v>35</v>
      </c>
      <c r="N82" s="188" t="s">
        <v>271</v>
      </c>
      <c r="O82" s="33"/>
      <c r="Q82" s="10"/>
      <c r="S82" s="10"/>
      <c r="U82" s="10"/>
      <c r="AB82" s="218"/>
      <c r="AC82" s="27"/>
      <c r="AD82"/>
      <c r="AE82" s="10"/>
      <c r="AF82" s="10"/>
      <c r="AG82" s="10"/>
    </row>
    <row r="83" spans="1:33" ht="14.4">
      <c r="A83" s="10"/>
      <c r="B83" s="138" t="s">
        <v>60</v>
      </c>
      <c r="C83" s="10"/>
      <c r="D83" s="138" t="s">
        <v>124</v>
      </c>
      <c r="E83" s="10"/>
      <c r="F83" s="45" t="s">
        <v>269</v>
      </c>
      <c r="G83" s="10"/>
      <c r="H83" s="45" t="s">
        <v>95</v>
      </c>
      <c r="I83" s="10"/>
      <c r="J83" s="45" t="s">
        <v>127</v>
      </c>
      <c r="K83"/>
      <c r="L83" s="1" t="s">
        <v>160</v>
      </c>
      <c r="N83" s="188" t="s">
        <v>18</v>
      </c>
      <c r="O83" s="33"/>
      <c r="Q83" s="10"/>
      <c r="S83" s="10"/>
      <c r="U83" s="10"/>
      <c r="AB83" s="218"/>
      <c r="AC83" s="27"/>
      <c r="AD83" s="218"/>
      <c r="AE83" s="10"/>
      <c r="AF83" s="10"/>
      <c r="AG83" s="10"/>
    </row>
    <row r="84" spans="1:33" ht="14.4">
      <c r="A84" s="10"/>
      <c r="B84" s="138" t="s">
        <v>64</v>
      </c>
      <c r="C84" s="10"/>
      <c r="D84" s="138" t="s">
        <v>192</v>
      </c>
      <c r="E84" s="10"/>
      <c r="F84" s="45" t="s">
        <v>227</v>
      </c>
      <c r="G84" s="10"/>
      <c r="H84" s="45" t="s">
        <v>278</v>
      </c>
      <c r="I84" s="10"/>
      <c r="J84" s="161" t="s">
        <v>86</v>
      </c>
      <c r="K84"/>
      <c r="L84" s="188" t="s">
        <v>275</v>
      </c>
      <c r="N84" s="188" t="s">
        <v>24</v>
      </c>
      <c r="O84" s="33"/>
      <c r="Q84" s="10"/>
      <c r="S84" s="10"/>
      <c r="U84" s="10"/>
      <c r="AB84" s="218"/>
      <c r="AC84" s="27"/>
      <c r="AD84" s="218"/>
      <c r="AE84" s="10"/>
      <c r="AF84" s="10"/>
      <c r="AG84" s="10"/>
    </row>
    <row r="85" spans="1:33" ht="14.4">
      <c r="A85" s="10"/>
      <c r="B85" s="138" t="s">
        <v>92</v>
      </c>
      <c r="C85" s="10"/>
      <c r="D85" s="138" t="s">
        <v>52</v>
      </c>
      <c r="E85" s="10"/>
      <c r="F85" s="45" t="s">
        <v>107</v>
      </c>
      <c r="G85" s="10"/>
      <c r="H85" s="45" t="s">
        <v>270</v>
      </c>
      <c r="I85" s="10"/>
      <c r="J85" s="1"/>
      <c r="K85"/>
      <c r="L85" s="188" t="s">
        <v>108</v>
      </c>
      <c r="N85" s="188" t="s">
        <v>34</v>
      </c>
      <c r="O85" s="33"/>
      <c r="Q85" s="10"/>
      <c r="S85" s="10"/>
      <c r="U85" s="10"/>
      <c r="AB85"/>
      <c r="AC85" s="27"/>
      <c r="AD85" s="218"/>
      <c r="AE85" s="10"/>
      <c r="AF85" s="10"/>
      <c r="AG85" s="10"/>
    </row>
    <row r="86" spans="1:33" ht="14.4">
      <c r="A86" s="10"/>
      <c r="B86" s="138" t="s">
        <v>129</v>
      </c>
      <c r="C86" s="10"/>
      <c r="D86" s="45" t="s">
        <v>90</v>
      </c>
      <c r="E86" s="10"/>
      <c r="F86" s="45" t="s">
        <v>72</v>
      </c>
      <c r="G86" s="10"/>
      <c r="H86" s="45" t="s">
        <v>230</v>
      </c>
      <c r="I86" s="10"/>
      <c r="J86" s="1"/>
      <c r="K86" s="103"/>
      <c r="L86" s="188" t="s">
        <v>111</v>
      </c>
      <c r="N86" s="1" t="s">
        <v>30</v>
      </c>
      <c r="O86" s="33"/>
      <c r="Q86" s="10"/>
      <c r="S86" s="10"/>
      <c r="U86" s="10"/>
      <c r="AB86" s="218"/>
      <c r="AC86" s="27"/>
      <c r="AD86" s="218"/>
      <c r="AE86" s="10"/>
      <c r="AF86" s="10"/>
      <c r="AG86" s="10"/>
    </row>
    <row r="87" spans="1:33" ht="14.4">
      <c r="A87" s="10"/>
      <c r="B87" s="138" t="s">
        <v>109</v>
      </c>
      <c r="C87" s="10"/>
      <c r="D87" s="138" t="s">
        <v>91</v>
      </c>
      <c r="E87" s="10"/>
      <c r="F87" s="45" t="s">
        <v>264</v>
      </c>
      <c r="G87" s="10"/>
      <c r="H87" s="45" t="s">
        <v>159</v>
      </c>
      <c r="I87" s="10"/>
      <c r="J87" s="163" t="str">
        <f>J77&amp;" lag - enkel serie"</f>
        <v>6 lag - enkel serie</v>
      </c>
      <c r="K87" s="103"/>
      <c r="L87" s="188" t="s">
        <v>41</v>
      </c>
      <c r="N87" s="1" t="s">
        <v>144</v>
      </c>
      <c r="O87" s="33"/>
      <c r="Q87" s="10"/>
      <c r="S87" s="10"/>
      <c r="U87" s="10"/>
      <c r="AB87" s="218"/>
      <c r="AC87" s="27"/>
      <c r="AD87" s="218"/>
      <c r="AE87" s="10"/>
      <c r="AF87" s="10"/>
      <c r="AG87" s="10"/>
    </row>
    <row r="88" spans="1:33" ht="14.4">
      <c r="A88" s="10"/>
      <c r="B88" s="138" t="s">
        <v>158</v>
      </c>
      <c r="C88" s="10"/>
      <c r="D88" s="138" t="s">
        <v>125</v>
      </c>
      <c r="E88" s="10"/>
      <c r="F88" s="45" t="s">
        <v>228</v>
      </c>
      <c r="G88" s="10"/>
      <c r="H88" s="45" t="s">
        <v>177</v>
      </c>
      <c r="I88" s="10"/>
      <c r="J88" s="164" t="s">
        <v>67</v>
      </c>
      <c r="K88" s="103"/>
      <c r="L88" s="188" t="s">
        <v>28</v>
      </c>
      <c r="N88" s="1" t="s">
        <v>279</v>
      </c>
      <c r="O88" s="33"/>
      <c r="Q88" s="10"/>
      <c r="S88" s="10"/>
      <c r="U88" s="10"/>
      <c r="AB88" s="218"/>
      <c r="AC88" s="27"/>
      <c r="AD88" s="218"/>
      <c r="AE88" s="10"/>
      <c r="AF88" s="10"/>
      <c r="AG88" s="10"/>
    </row>
    <row r="89" spans="1:33" ht="14.4">
      <c r="A89" s="10"/>
      <c r="B89" s="138" t="s">
        <v>250</v>
      </c>
      <c r="C89" s="10"/>
      <c r="D89" s="138" t="s">
        <v>58</v>
      </c>
      <c r="E89" s="10"/>
      <c r="F89" s="45" t="s">
        <v>76</v>
      </c>
      <c r="G89" s="10"/>
      <c r="H89" s="45" t="s">
        <v>112</v>
      </c>
      <c r="I89" s="10"/>
      <c r="K89" s="103"/>
      <c r="L89" s="188"/>
      <c r="N89" s="1"/>
      <c r="O89" s="33"/>
      <c r="Q89" s="10"/>
      <c r="S89" s="18"/>
      <c r="U89" s="10"/>
      <c r="AB89" s="218"/>
      <c r="AC89" s="27"/>
      <c r="AD89"/>
      <c r="AE89" s="10"/>
      <c r="AF89" s="10"/>
      <c r="AG89" s="10"/>
    </row>
    <row r="90" spans="1:33" ht="14.4">
      <c r="A90" s="10"/>
      <c r="B90" s="138" t="s">
        <v>79</v>
      </c>
      <c r="C90" s="10"/>
      <c r="D90" s="138" t="s">
        <v>75</v>
      </c>
      <c r="E90" s="10"/>
      <c r="F90" s="45" t="s">
        <v>277</v>
      </c>
      <c r="G90" s="10"/>
      <c r="H90" s="45" t="s">
        <v>281</v>
      </c>
      <c r="I90" s="10"/>
      <c r="K90" s="103"/>
      <c r="L90" s="60" t="str">
        <f>L77&amp;" lag - aktivitetsserie"</f>
        <v>10 lag - aktivitetsserie</v>
      </c>
      <c r="N90" s="60" t="str">
        <f>N77&amp; " lag aktivitetsserie"</f>
        <v>10 lag aktivitetsserie</v>
      </c>
      <c r="O90" s="33"/>
      <c r="Q90" s="10"/>
      <c r="S90" s="10"/>
      <c r="U90" s="10"/>
      <c r="AB90" s="218"/>
      <c r="AC90" s="27"/>
      <c r="AD90"/>
      <c r="AE90" s="10"/>
      <c r="AF90" s="10"/>
      <c r="AG90" s="10"/>
    </row>
    <row r="91" spans="1:33" ht="14.4">
      <c r="A91" s="10"/>
      <c r="B91" s="138" t="s">
        <v>54</v>
      </c>
      <c r="C91" s="10"/>
      <c r="D91" s="138" t="s">
        <v>286</v>
      </c>
      <c r="E91" s="10"/>
      <c r="F91" s="45" t="s">
        <v>287</v>
      </c>
      <c r="G91" s="10"/>
      <c r="H91" s="45" t="s">
        <v>289</v>
      </c>
      <c r="I91" s="10"/>
      <c r="K91" s="103"/>
      <c r="L91" s="60" t="s">
        <v>67</v>
      </c>
      <c r="N91" s="60" t="s">
        <v>67</v>
      </c>
      <c r="O91" s="33"/>
      <c r="Q91" s="10"/>
      <c r="S91" s="10"/>
      <c r="U91" s="10"/>
      <c r="AB91" s="218"/>
      <c r="AC91" s="27"/>
      <c r="AD91"/>
      <c r="AE91" s="10"/>
      <c r="AF91" s="10"/>
      <c r="AG91" s="10"/>
    </row>
    <row r="92" spans="1:33" ht="14.4">
      <c r="A92" s="10"/>
      <c r="B92" s="138" t="s">
        <v>81</v>
      </c>
      <c r="C92" s="10"/>
      <c r="D92" s="138" t="s">
        <v>140</v>
      </c>
      <c r="E92" s="10"/>
      <c r="F92" s="45" t="s">
        <v>288</v>
      </c>
      <c r="G92" s="10"/>
      <c r="H92" s="45" t="s">
        <v>274</v>
      </c>
      <c r="I92" s="10"/>
      <c r="K92" s="103"/>
      <c r="M92" s="27"/>
      <c r="O92" s="33"/>
      <c r="Q92" s="10"/>
      <c r="S92" s="10"/>
      <c r="U92" s="10"/>
      <c r="AB92" s="79"/>
      <c r="AC92" s="27"/>
      <c r="AD92"/>
      <c r="AE92" s="10"/>
      <c r="AF92" s="10"/>
      <c r="AG92" s="10"/>
    </row>
    <row r="93" spans="1:33" ht="14.4">
      <c r="A93" s="10"/>
      <c r="B93" s="138" t="s">
        <v>407</v>
      </c>
      <c r="C93" s="10"/>
      <c r="D93" s="138" t="s">
        <v>83</v>
      </c>
      <c r="E93" s="10"/>
      <c r="F93" s="45" t="s">
        <v>38</v>
      </c>
      <c r="G93" s="10"/>
      <c r="H93" s="45" t="s">
        <v>408</v>
      </c>
      <c r="I93" s="10"/>
      <c r="K93" s="103"/>
      <c r="L93" s="27"/>
      <c r="M93" s="27"/>
      <c r="O93" s="33"/>
      <c r="Q93" s="10"/>
      <c r="S93" s="10"/>
      <c r="T93" s="10"/>
      <c r="U93" s="10"/>
      <c r="V93"/>
      <c r="AB93" s="79"/>
      <c r="AC93" s="27"/>
      <c r="AD93"/>
      <c r="AE93" s="10"/>
      <c r="AF93" s="10"/>
      <c r="AG93" s="10"/>
    </row>
    <row r="94" spans="1:33" ht="14.4">
      <c r="A94" s="10"/>
      <c r="B94" s="138" t="s">
        <v>120</v>
      </c>
      <c r="C94" s="10"/>
      <c r="D94" s="138" t="s">
        <v>276</v>
      </c>
      <c r="E94" s="10"/>
      <c r="F94" s="45" t="s">
        <v>85</v>
      </c>
      <c r="G94" s="10"/>
      <c r="H94" s="45" t="s">
        <v>88</v>
      </c>
      <c r="I94" s="10"/>
      <c r="K94" s="103"/>
      <c r="L94" s="27"/>
      <c r="M94" s="27"/>
      <c r="O94" s="10"/>
      <c r="Q94" s="10"/>
      <c r="R94" s="10"/>
      <c r="S94"/>
      <c r="T94"/>
      <c r="U94" s="10"/>
      <c r="V94" s="10"/>
      <c r="W94" s="10"/>
      <c r="AB94"/>
      <c r="AC94" s="27"/>
      <c r="AD94"/>
      <c r="AE94" s="10"/>
      <c r="AF94" s="10"/>
      <c r="AG94" s="10"/>
    </row>
    <row r="95" spans="1:33" ht="14.4">
      <c r="A95" s="10"/>
      <c r="B95" s="138" t="s">
        <v>49</v>
      </c>
      <c r="C95" s="10"/>
      <c r="D95" s="138" t="s">
        <v>280</v>
      </c>
      <c r="E95" s="10"/>
      <c r="F95" s="45" t="s">
        <v>130</v>
      </c>
      <c r="G95" s="10"/>
      <c r="H95" s="101" t="s">
        <v>20</v>
      </c>
      <c r="I95" s="10"/>
      <c r="K95" s="103"/>
      <c r="L95" s="27"/>
      <c r="M95" s="27"/>
      <c r="O95" s="10"/>
      <c r="P95" s="10"/>
      <c r="Q95" s="10"/>
      <c r="R95" s="10"/>
      <c r="S95" s="10"/>
      <c r="T95" s="10"/>
      <c r="U95" s="10"/>
      <c r="V95" s="10"/>
      <c r="W95" s="10"/>
      <c r="Z95" s="10"/>
      <c r="AA95" s="10"/>
      <c r="AB95"/>
      <c r="AC95" s="27"/>
      <c r="AD95"/>
      <c r="AE95" s="10"/>
      <c r="AF95" s="10"/>
      <c r="AG95" s="10"/>
    </row>
    <row r="96" spans="1:33" ht="14.4">
      <c r="A96" s="10"/>
      <c r="B96" s="138" t="s">
        <v>290</v>
      </c>
      <c r="C96" s="10"/>
      <c r="D96" s="138" t="s">
        <v>324</v>
      </c>
      <c r="E96" s="10"/>
      <c r="F96" s="45" t="s">
        <v>283</v>
      </c>
      <c r="G96" s="10"/>
      <c r="H96" s="101" t="s">
        <v>121</v>
      </c>
      <c r="I96" s="10"/>
      <c r="K96" s="103"/>
      <c r="L96" s="10"/>
      <c r="M96" s="27"/>
      <c r="O96" s="10"/>
      <c r="P96" s="10"/>
      <c r="Q96" s="10"/>
      <c r="R96" s="10"/>
      <c r="S96" s="10"/>
      <c r="T96" s="10"/>
      <c r="U96" s="10"/>
      <c r="V96" s="10"/>
      <c r="W96" s="10"/>
      <c r="Z96" s="10"/>
      <c r="AA96" s="10"/>
      <c r="AB96" s="10"/>
      <c r="AC96" s="27"/>
      <c r="AD96" s="79"/>
      <c r="AE96" s="10"/>
      <c r="AF96" s="10"/>
      <c r="AG96" s="10"/>
    </row>
    <row r="97" spans="1:33" ht="14.4">
      <c r="A97" s="10"/>
      <c r="B97" s="138" t="s">
        <v>104</v>
      </c>
      <c r="C97" s="10"/>
      <c r="D97" s="139" t="s">
        <v>268</v>
      </c>
      <c r="E97" s="10"/>
      <c r="F97" s="189" t="s">
        <v>13</v>
      </c>
      <c r="G97" s="10"/>
      <c r="H97" s="160" t="s">
        <v>265</v>
      </c>
      <c r="I97" s="10"/>
      <c r="J97" s="18"/>
      <c r="K97" s="103"/>
      <c r="L97" s="10"/>
      <c r="M97" s="27"/>
      <c r="O97" s="10"/>
      <c r="P97" s="10"/>
      <c r="Q97" s="10"/>
      <c r="R97" s="10"/>
      <c r="S97" s="10"/>
      <c r="T97" s="10"/>
      <c r="U97" s="10"/>
      <c r="V97" s="10"/>
      <c r="W97" s="10"/>
      <c r="Z97" s="10"/>
      <c r="AA97" s="10"/>
      <c r="AB97" s="10"/>
      <c r="AC97" s="27"/>
      <c r="AD97" s="79"/>
      <c r="AE97" s="10"/>
      <c r="AF97" s="10"/>
      <c r="AG97" s="10"/>
    </row>
    <row r="98" spans="1:33" ht="14.4">
      <c r="A98" s="10"/>
      <c r="B98" s="84"/>
      <c r="C98" s="10"/>
      <c r="D98" s="22"/>
      <c r="E98" s="10"/>
      <c r="F98" s="22"/>
      <c r="G98" s="10"/>
      <c r="H98" s="84"/>
      <c r="I98" s="10"/>
      <c r="J98" s="10"/>
      <c r="K98" s="103"/>
      <c r="L98" s="10"/>
      <c r="O98" s="10"/>
      <c r="P98" s="10"/>
      <c r="Q98" s="10"/>
      <c r="R98" s="10"/>
      <c r="S98" s="10"/>
      <c r="T98" s="10"/>
      <c r="U98" s="10"/>
      <c r="V98" s="10"/>
      <c r="W98" s="10"/>
      <c r="Z98" s="10"/>
      <c r="AA98" s="10"/>
      <c r="AB98" s="10"/>
      <c r="AC98" s="27"/>
      <c r="AD98"/>
      <c r="AE98" s="10"/>
      <c r="AF98" s="10"/>
      <c r="AG98" s="10"/>
    </row>
    <row r="99" spans="1:33" ht="14.4">
      <c r="A99" s="10"/>
      <c r="B99" s="72" t="str">
        <f>B77&amp;" lag - aktivitetsserie"</f>
        <v>19 lag - aktivitetsserie</v>
      </c>
      <c r="C99" s="10"/>
      <c r="D99" s="72" t="str">
        <f>D77&amp;" lag - aktivitetsserie"</f>
        <v>19 lag - aktivitetsserie</v>
      </c>
      <c r="E99" s="10"/>
      <c r="F99" s="73" t="str">
        <f>F77&amp;" lag - aktivitetsserie"</f>
        <v>19 lag - aktivitetsserie</v>
      </c>
      <c r="G99" s="10"/>
      <c r="H99" s="73" t="str">
        <f>H77&amp;" lag - aktivitetsserie"</f>
        <v>19 lag - aktivitetsserie</v>
      </c>
      <c r="I99" s="10"/>
      <c r="K99" s="103"/>
      <c r="Z99" s="10"/>
      <c r="AA99" s="10"/>
      <c r="AB99" s="10"/>
      <c r="AC99" s="10"/>
      <c r="AD99" s="10"/>
      <c r="AE99" s="10"/>
      <c r="AF99" s="10"/>
      <c r="AG99" s="10"/>
    </row>
    <row r="100" spans="1:33" ht="14.4">
      <c r="A100" s="10"/>
      <c r="B100" s="65" t="s">
        <v>67</v>
      </c>
      <c r="C100" s="10"/>
      <c r="D100" s="65" t="s">
        <v>67</v>
      </c>
      <c r="E100" s="10"/>
      <c r="F100" s="69" t="s">
        <v>67</v>
      </c>
      <c r="G100" s="10"/>
      <c r="H100" s="69" t="s">
        <v>67</v>
      </c>
      <c r="I100" s="10"/>
      <c r="K100" s="103"/>
      <c r="M100" s="27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ht="14.4">
      <c r="A101" s="10"/>
      <c r="B101" s="10"/>
      <c r="C101" s="10"/>
      <c r="D101" s="10"/>
      <c r="E101" s="10"/>
      <c r="F101" s="10"/>
      <c r="G101" s="10"/>
      <c r="H101" s="10"/>
      <c r="I101" s="10"/>
      <c r="K101" s="103"/>
      <c r="M101" s="27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ht="14.4">
      <c r="A102" s="10"/>
      <c r="B102" s="10"/>
      <c r="C102" s="10"/>
      <c r="D102" s="10"/>
      <c r="E102" s="10"/>
      <c r="F102" s="10"/>
      <c r="G102" s="10"/>
      <c r="H102" s="127"/>
      <c r="I102" s="10"/>
      <c r="K102" s="103"/>
      <c r="M102" s="27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ht="14.4">
      <c r="A103" s="10"/>
      <c r="B103" s="10"/>
      <c r="C103" s="10"/>
      <c r="D103" s="10"/>
      <c r="E103" s="10"/>
      <c r="F103" s="10"/>
      <c r="G103" s="10"/>
      <c r="H103" s="127"/>
      <c r="I103" s="10"/>
      <c r="K103" s="103"/>
      <c r="M103" s="27"/>
      <c r="N103" s="27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ht="14.4">
      <c r="A104" s="10"/>
      <c r="B104" s="10"/>
      <c r="C104" s="10"/>
      <c r="D104" s="10"/>
      <c r="E104" s="10"/>
      <c r="F104" s="10"/>
      <c r="G104" s="10"/>
      <c r="H104" s="127"/>
      <c r="I104" s="10"/>
      <c r="K104" s="103"/>
      <c r="M104" s="27"/>
      <c r="N104" s="27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ht="14.4">
      <c r="A105" s="10"/>
      <c r="B105" s="10"/>
      <c r="C105" s="10"/>
      <c r="D105" s="10"/>
      <c r="E105" s="10"/>
      <c r="F105" s="10"/>
      <c r="G105" s="10"/>
      <c r="H105" s="127"/>
      <c r="I105" s="10"/>
      <c r="K105" s="103"/>
      <c r="M105" s="27"/>
      <c r="N105" s="27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ht="14.4">
      <c r="A106" s="10"/>
      <c r="B106" s="10"/>
      <c r="C106" s="10"/>
      <c r="D106" s="10"/>
      <c r="E106" s="10"/>
      <c r="F106" s="10"/>
      <c r="G106" s="10"/>
      <c r="H106" s="10"/>
      <c r="I106" s="10"/>
      <c r="K106" s="103"/>
      <c r="L106" s="10"/>
      <c r="M106" s="27"/>
      <c r="N106" s="27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ht="14.4">
      <c r="A107" s="10"/>
      <c r="B107" s="10"/>
      <c r="C107" s="10"/>
      <c r="D107" s="10"/>
      <c r="E107" s="10"/>
      <c r="F107" s="10"/>
      <c r="G107" s="10"/>
      <c r="H107" s="10"/>
      <c r="I107" s="10"/>
      <c r="K107" s="10"/>
      <c r="L107" s="10"/>
      <c r="M107" s="27"/>
      <c r="N107" s="27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s="55" customFormat="1" ht="21">
      <c r="B108" s="54" t="s">
        <v>292</v>
      </c>
      <c r="C108" s="54"/>
      <c r="D108" s="54">
        <f>B110+D110+F110+H110+J110</f>
        <v>80</v>
      </c>
      <c r="E108" s="54" t="s">
        <v>6</v>
      </c>
      <c r="F108" s="54"/>
      <c r="M108" s="109"/>
      <c r="N108" s="109"/>
    </row>
    <row r="109" spans="1:33" s="50" customFormat="1" ht="18">
      <c r="B109" s="208"/>
      <c r="D109" s="43"/>
      <c r="H109" s="43" t="s">
        <v>7</v>
      </c>
      <c r="J109" s="43"/>
      <c r="L109" s="43"/>
    </row>
    <row r="110" spans="1:33" ht="14.4" customHeight="1">
      <c r="A110" s="10"/>
      <c r="B110" s="21">
        <f>COUNTA(B112:B133)</f>
        <v>22</v>
      </c>
      <c r="C110" s="10"/>
      <c r="D110" s="21">
        <f>COUNTA(D112:D132)</f>
        <v>21</v>
      </c>
      <c r="E110"/>
      <c r="F110" s="21">
        <f>COUNTA(F112:F132)</f>
        <v>19</v>
      </c>
      <c r="G110" s="10"/>
      <c r="H110" s="5">
        <f>COUNTA(H112:H123)</f>
        <v>11</v>
      </c>
      <c r="I110"/>
      <c r="J110" s="21">
        <f>COUNTA(J112:J123)</f>
        <v>7</v>
      </c>
      <c r="L110" s="21"/>
      <c r="M110" s="10"/>
      <c r="N110" s="21"/>
      <c r="O110" s="10"/>
      <c r="Q110" s="11"/>
      <c r="R110"/>
      <c r="S110" s="10"/>
      <c r="T110" s="10"/>
      <c r="U110" s="10"/>
      <c r="AA110" s="10"/>
      <c r="AC110" s="10"/>
      <c r="AE110" s="10"/>
      <c r="AF110" s="10"/>
      <c r="AG110" s="10"/>
    </row>
    <row r="111" spans="1:33" ht="14.4">
      <c r="A111" s="10"/>
      <c r="B111" s="64" t="s">
        <v>293</v>
      </c>
      <c r="C111" s="10"/>
      <c r="D111" s="68" t="s">
        <v>294</v>
      </c>
      <c r="E111"/>
      <c r="F111" s="203" t="s">
        <v>411</v>
      </c>
      <c r="G111" s="10"/>
      <c r="H111" s="60" t="s">
        <v>295</v>
      </c>
      <c r="I111"/>
      <c r="J111" s="60" t="s">
        <v>296</v>
      </c>
      <c r="Q111" s="11"/>
      <c r="R111"/>
      <c r="S111" s="10"/>
      <c r="T111" s="10"/>
      <c r="U111" s="10"/>
      <c r="AA111" s="10"/>
      <c r="AC111" s="10"/>
      <c r="AE111" s="10"/>
    </row>
    <row r="112" spans="1:33" ht="14.4">
      <c r="A112" s="10"/>
      <c r="B112" s="45" t="s">
        <v>213</v>
      </c>
      <c r="C112"/>
      <c r="D112" s="99" t="s">
        <v>284</v>
      </c>
      <c r="E112"/>
      <c r="F112" s="45" t="s">
        <v>37</v>
      </c>
      <c r="G112" s="10"/>
      <c r="H112" s="20" t="s">
        <v>126</v>
      </c>
      <c r="I112"/>
      <c r="J112" s="20" t="s">
        <v>17</v>
      </c>
      <c r="R112"/>
      <c r="S112" s="10"/>
      <c r="T112" s="10"/>
      <c r="U112" s="10"/>
      <c r="AA112" s="10"/>
      <c r="AC112" s="10"/>
      <c r="AE112" s="10"/>
    </row>
    <row r="113" spans="1:31" ht="14.4">
      <c r="A113" s="10"/>
      <c r="B113" s="45" t="s">
        <v>43</v>
      </c>
      <c r="C113"/>
      <c r="D113" s="45" t="s">
        <v>272</v>
      </c>
      <c r="E113"/>
      <c r="F113" s="45" t="s">
        <v>59</v>
      </c>
      <c r="G113" s="10"/>
      <c r="H113" s="20" t="s">
        <v>22</v>
      </c>
      <c r="I113"/>
      <c r="J113" s="20" t="s">
        <v>23</v>
      </c>
      <c r="R113"/>
      <c r="S113" s="10"/>
      <c r="U113" s="10"/>
      <c r="AA113" s="10"/>
      <c r="AC113" s="10"/>
      <c r="AE113" s="10"/>
    </row>
    <row r="114" spans="1:31" ht="14.4">
      <c r="A114" s="10"/>
      <c r="B114" s="45" t="s">
        <v>273</v>
      </c>
      <c r="C114"/>
      <c r="D114" s="45" t="s">
        <v>93</v>
      </c>
      <c r="E114"/>
      <c r="F114" s="253" t="s">
        <v>124</v>
      </c>
      <c r="G114" s="10"/>
      <c r="H114" s="20" t="s">
        <v>18</v>
      </c>
      <c r="I114"/>
      <c r="J114" s="20" t="s">
        <v>35</v>
      </c>
      <c r="R114"/>
      <c r="S114" s="10"/>
      <c r="U114" s="10"/>
      <c r="AA114" s="10"/>
      <c r="AC114" s="10"/>
      <c r="AE114" s="10"/>
    </row>
    <row r="115" spans="1:31" ht="15.75" customHeight="1">
      <c r="A115" s="10"/>
      <c r="B115" s="45" t="s">
        <v>63</v>
      </c>
      <c r="C115"/>
      <c r="D115" s="45" t="s">
        <v>101</v>
      </c>
      <c r="E115"/>
      <c r="F115" s="207" t="s">
        <v>64</v>
      </c>
      <c r="G115" s="10"/>
      <c r="H115" s="20" t="s">
        <v>34</v>
      </c>
      <c r="I115"/>
      <c r="J115" s="20" t="s">
        <v>160</v>
      </c>
      <c r="R115"/>
      <c r="S115" s="10"/>
      <c r="U115" s="10"/>
      <c r="AA115" s="10"/>
      <c r="AC115" s="10"/>
      <c r="AE115" s="10"/>
    </row>
    <row r="116" spans="1:31" ht="14.4">
      <c r="A116" s="10"/>
      <c r="B116" s="45" t="s">
        <v>225</v>
      </c>
      <c r="C116"/>
      <c r="D116" s="45" t="s">
        <v>95</v>
      </c>
      <c r="E116"/>
      <c r="F116" s="206" t="s">
        <v>23</v>
      </c>
      <c r="G116" s="10"/>
      <c r="H116" s="20" t="s">
        <v>40</v>
      </c>
      <c r="I116"/>
      <c r="J116" s="20" t="s">
        <v>108</v>
      </c>
      <c r="R116"/>
      <c r="S116" s="10"/>
      <c r="U116" s="10"/>
      <c r="AA116" s="10"/>
      <c r="AC116" s="10"/>
      <c r="AE116" s="10"/>
    </row>
    <row r="117" spans="1:31" ht="14.4">
      <c r="A117" s="10"/>
      <c r="B117" s="45" t="s">
        <v>60</v>
      </c>
      <c r="C117"/>
      <c r="D117" s="101" t="s">
        <v>55</v>
      </c>
      <c r="E117"/>
      <c r="F117" s="45" t="s">
        <v>102</v>
      </c>
      <c r="G117" s="10"/>
      <c r="H117" s="20" t="s">
        <v>30</v>
      </c>
      <c r="I117"/>
      <c r="J117" s="20" t="s">
        <v>297</v>
      </c>
      <c r="R117"/>
      <c r="S117" s="10"/>
      <c r="U117" s="10"/>
      <c r="AA117" s="10"/>
      <c r="AC117" s="10"/>
      <c r="AE117" s="10"/>
    </row>
    <row r="118" spans="1:31" ht="14.4">
      <c r="A118" s="10"/>
      <c r="B118" s="45" t="s">
        <v>64</v>
      </c>
      <c r="C118"/>
      <c r="D118" s="45" t="s">
        <v>107</v>
      </c>
      <c r="E118"/>
      <c r="F118" s="45" t="s">
        <v>92</v>
      </c>
      <c r="G118" s="10"/>
      <c r="H118" s="20" t="s">
        <v>78</v>
      </c>
      <c r="I118"/>
      <c r="J118" s="20" t="s">
        <v>41</v>
      </c>
      <c r="R118"/>
      <c r="S118" s="10"/>
      <c r="U118" s="10"/>
      <c r="AA118" s="10"/>
      <c r="AC118" s="10"/>
      <c r="AE118" s="10"/>
    </row>
    <row r="119" spans="1:31" ht="14.4">
      <c r="A119" s="10"/>
      <c r="B119" s="45" t="s">
        <v>52</v>
      </c>
      <c r="C119" s="14"/>
      <c r="D119" s="99" t="s">
        <v>300</v>
      </c>
      <c r="E119"/>
      <c r="F119" s="101" t="s">
        <v>159</v>
      </c>
      <c r="G119" s="10"/>
      <c r="H119" s="20" t="s">
        <v>144</v>
      </c>
      <c r="I119"/>
      <c r="J119" s="20"/>
      <c r="R119"/>
      <c r="S119" s="10"/>
      <c r="U119" s="10"/>
      <c r="AA119" s="10"/>
      <c r="AC119" s="10"/>
      <c r="AE119" s="10"/>
    </row>
    <row r="120" spans="1:31" ht="14.4">
      <c r="A120" s="10"/>
      <c r="B120" s="45" t="s">
        <v>90</v>
      </c>
      <c r="C120"/>
      <c r="D120" s="45" t="s">
        <v>298</v>
      </c>
      <c r="E120"/>
      <c r="F120" s="45" t="s">
        <v>112</v>
      </c>
      <c r="G120" s="10"/>
      <c r="H120" s="20" t="s">
        <v>302</v>
      </c>
      <c r="I120"/>
      <c r="J120" s="20"/>
      <c r="R120"/>
      <c r="S120" s="10"/>
      <c r="U120" s="10"/>
      <c r="AA120" s="10"/>
      <c r="AC120" s="10"/>
      <c r="AE120" s="10"/>
    </row>
    <row r="121" spans="1:31" ht="14.4">
      <c r="A121" s="10"/>
      <c r="B121" s="101" t="s">
        <v>91</v>
      </c>
      <c r="C121"/>
      <c r="D121" s="45" t="s">
        <v>242</v>
      </c>
      <c r="E121"/>
      <c r="F121" s="45" t="s">
        <v>305</v>
      </c>
      <c r="G121" s="10"/>
      <c r="H121" s="20" t="s">
        <v>36</v>
      </c>
      <c r="I121"/>
      <c r="J121" s="20"/>
      <c r="R121"/>
      <c r="S121" s="10"/>
      <c r="U121" s="10"/>
      <c r="AA121" s="10"/>
      <c r="AC121" s="10"/>
      <c r="AE121" s="10"/>
    </row>
    <row r="122" spans="1:31" ht="14.4">
      <c r="A122" s="10"/>
      <c r="B122" s="45" t="s">
        <v>129</v>
      </c>
      <c r="C122"/>
      <c r="D122" s="101" t="s">
        <v>54</v>
      </c>
      <c r="E122"/>
      <c r="F122" s="45" t="s">
        <v>114</v>
      </c>
      <c r="G122" s="10"/>
      <c r="H122" s="20" t="s">
        <v>46</v>
      </c>
      <c r="I122"/>
      <c r="J122" s="20"/>
      <c r="R122"/>
      <c r="S122" s="10"/>
      <c r="U122" s="10"/>
      <c r="AA122" s="10"/>
      <c r="AC122" s="10"/>
      <c r="AE122" s="10"/>
    </row>
    <row r="123" spans="1:31" ht="14.4">
      <c r="A123" s="10"/>
      <c r="B123" s="45" t="s">
        <v>109</v>
      </c>
      <c r="C123"/>
      <c r="D123" s="45" t="s">
        <v>81</v>
      </c>
      <c r="E123"/>
      <c r="F123" s="101" t="s">
        <v>84</v>
      </c>
      <c r="G123" s="10"/>
      <c r="H123" s="20"/>
      <c r="I123" s="13"/>
      <c r="J123" s="20"/>
      <c r="R123"/>
      <c r="S123" s="10"/>
      <c r="U123" s="10"/>
      <c r="AA123" s="10"/>
      <c r="AC123" s="10"/>
      <c r="AE123" s="10"/>
    </row>
    <row r="124" spans="1:31" ht="14.4">
      <c r="A124" s="10"/>
      <c r="B124" s="101" t="s">
        <v>228</v>
      </c>
      <c r="C124"/>
      <c r="D124" s="45" t="s">
        <v>122</v>
      </c>
      <c r="E124"/>
      <c r="F124" s="45" t="s">
        <v>301</v>
      </c>
      <c r="G124" s="10"/>
      <c r="H124" s="60" t="str">
        <f>H110&amp; " lag aktivitetsserie"</f>
        <v>11 lag aktivitetsserie</v>
      </c>
      <c r="I124" s="13"/>
      <c r="J124" s="60" t="str">
        <f>J110&amp; " lag aktivitetsserie"</f>
        <v>7 lag aktivitetsserie</v>
      </c>
      <c r="R124"/>
      <c r="S124" s="10"/>
      <c r="U124" s="10"/>
      <c r="AA124" s="10"/>
      <c r="AC124" s="10"/>
      <c r="AE124" s="10"/>
    </row>
    <row r="125" spans="1:31" ht="14.4">
      <c r="A125" s="10"/>
      <c r="B125" s="45" t="s">
        <v>75</v>
      </c>
      <c r="C125"/>
      <c r="D125" s="101" t="s">
        <v>19</v>
      </c>
      <c r="E125"/>
      <c r="F125" s="101" t="s">
        <v>86</v>
      </c>
      <c r="G125" s="10"/>
      <c r="H125" s="60" t="s">
        <v>67</v>
      </c>
      <c r="I125" s="13"/>
      <c r="J125" s="60" t="s">
        <v>67</v>
      </c>
      <c r="R125"/>
      <c r="S125" s="10"/>
      <c r="U125" s="10"/>
      <c r="AA125" s="10"/>
      <c r="AC125" s="10"/>
      <c r="AE125" s="10"/>
    </row>
    <row r="126" spans="1:31" ht="14.4">
      <c r="A126" s="10"/>
      <c r="B126" s="99" t="s">
        <v>289</v>
      </c>
      <c r="C126"/>
      <c r="D126" s="101" t="s">
        <v>303</v>
      </c>
      <c r="E126"/>
      <c r="F126" s="101" t="s">
        <v>299</v>
      </c>
      <c r="G126" s="10"/>
      <c r="H126" s="10"/>
      <c r="I126" s="10"/>
      <c r="J126" s="10"/>
      <c r="K126" s="10"/>
      <c r="R126"/>
      <c r="S126" s="10"/>
      <c r="U126" s="10"/>
      <c r="Z126" s="10"/>
      <c r="AA126" s="10"/>
      <c r="AC126" s="10"/>
      <c r="AE126" s="10"/>
    </row>
    <row r="127" spans="1:31" ht="14.4">
      <c r="A127" s="10"/>
      <c r="B127" s="45" t="s">
        <v>74</v>
      </c>
      <c r="C127"/>
      <c r="D127" s="101" t="s">
        <v>88</v>
      </c>
      <c r="E127"/>
      <c r="F127" s="101" t="s">
        <v>158</v>
      </c>
      <c r="G127" s="10"/>
      <c r="R127"/>
      <c r="S127" s="10"/>
      <c r="U127" s="10"/>
      <c r="V127" s="10"/>
      <c r="W127" s="10"/>
      <c r="Y127" s="10"/>
      <c r="Z127" s="10"/>
      <c r="AA127" s="10"/>
      <c r="AC127" s="10"/>
      <c r="AD127" s="202"/>
      <c r="AE127" s="10"/>
    </row>
    <row r="128" spans="1:31" ht="14.4">
      <c r="A128" s="10"/>
      <c r="B128" s="45" t="s">
        <v>140</v>
      </c>
      <c r="C128"/>
      <c r="D128" s="178" t="s">
        <v>20</v>
      </c>
      <c r="E128"/>
      <c r="F128" s="101" t="s">
        <v>79</v>
      </c>
      <c r="G128" s="10"/>
      <c r="R128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3" ht="14.4">
      <c r="A129" s="10"/>
      <c r="B129" s="45" t="s">
        <v>427</v>
      </c>
      <c r="C129"/>
      <c r="D129" s="101" t="s">
        <v>130</v>
      </c>
      <c r="E129"/>
      <c r="F129" s="101" t="s">
        <v>324</v>
      </c>
      <c r="G129" s="10"/>
      <c r="R129"/>
      <c r="S129" s="10"/>
      <c r="T129" s="10"/>
      <c r="U129" s="10"/>
      <c r="V129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ht="14.4">
      <c r="A130" s="10"/>
      <c r="B130" s="45" t="s">
        <v>120</v>
      </c>
      <c r="C130"/>
      <c r="D130" s="101" t="s">
        <v>190</v>
      </c>
      <c r="E130"/>
      <c r="F130" s="101" t="s">
        <v>304</v>
      </c>
      <c r="G130" s="10"/>
      <c r="Q130" s="11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ht="14.4">
      <c r="A131" s="10"/>
      <c r="B131" s="45" t="s">
        <v>49</v>
      </c>
      <c r="C131"/>
      <c r="D131" s="267" t="s">
        <v>428</v>
      </c>
      <c r="E131"/>
      <c r="F131" s="101"/>
      <c r="G131" s="10"/>
      <c r="Q131" s="11"/>
      <c r="R13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ht="14.4">
      <c r="A132" s="10"/>
      <c r="B132" s="101" t="s">
        <v>15</v>
      </c>
      <c r="C132"/>
      <c r="D132" s="154" t="s">
        <v>429</v>
      </c>
      <c r="E132" s="10"/>
      <c r="F132" s="101"/>
      <c r="G132" s="10"/>
      <c r="Q132" s="11"/>
      <c r="R132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ht="14.4">
      <c r="A133" s="10"/>
      <c r="B133" s="45" t="s">
        <v>104</v>
      </c>
      <c r="C133"/>
      <c r="D133" s="78"/>
      <c r="E133" s="10"/>
      <c r="F133" s="78"/>
      <c r="G133" s="10"/>
      <c r="Q133" s="11"/>
      <c r="R133"/>
      <c r="S133" s="10"/>
      <c r="V133" s="10"/>
      <c r="W133" s="10"/>
      <c r="AA133" s="10"/>
      <c r="AB133" s="10"/>
      <c r="AC133" s="10"/>
      <c r="AD133" s="10"/>
      <c r="AE133" s="10"/>
      <c r="AF133" s="10"/>
      <c r="AG133" s="10"/>
    </row>
    <row r="134" spans="1:33" ht="14.4">
      <c r="A134" s="10"/>
      <c r="B134" s="148" t="str">
        <f>B110&amp;" lag - enkel serie"</f>
        <v>22 lag - enkel serie</v>
      </c>
      <c r="C134" s="13"/>
      <c r="D134" s="159" t="str">
        <f>D110&amp;" lag - enkel serie"</f>
        <v>21 lag - enkel serie</v>
      </c>
      <c r="E134" s="10"/>
      <c r="F134" s="204" t="str">
        <f>F110&amp;" lag - enkel serie"</f>
        <v>19 lag - enkel serie</v>
      </c>
      <c r="G134" s="10"/>
      <c r="Q134" s="11"/>
      <c r="R134"/>
      <c r="S134" s="10"/>
      <c r="V134" s="10"/>
      <c r="W134" s="10"/>
      <c r="AA134" s="10"/>
      <c r="AB134" s="10"/>
      <c r="AC134" s="10"/>
      <c r="AD134" s="10"/>
      <c r="AE134" s="10"/>
      <c r="AF134" s="10"/>
      <c r="AG134" s="10"/>
    </row>
    <row r="135" spans="1:33" ht="14.4">
      <c r="A135" s="10"/>
      <c r="B135" s="72" t="s">
        <v>306</v>
      </c>
      <c r="C135" s="13"/>
      <c r="D135" s="73" t="s">
        <v>67</v>
      </c>
      <c r="E135" s="10"/>
      <c r="F135" s="205" t="s">
        <v>67</v>
      </c>
      <c r="G135" s="10"/>
      <c r="Q135" s="10"/>
      <c r="R135" s="10"/>
      <c r="S135" s="10"/>
      <c r="V135" s="10"/>
      <c r="W135" s="10"/>
      <c r="AA135" s="10"/>
      <c r="AB135" s="10"/>
      <c r="AC135" s="10"/>
      <c r="AD135" s="10"/>
      <c r="AE135" s="10"/>
      <c r="AF135" s="10"/>
      <c r="AG135" s="10"/>
    </row>
    <row r="136" spans="1:33" ht="14.4">
      <c r="A136" s="10"/>
      <c r="B136" s="10"/>
      <c r="C136" s="10"/>
      <c r="E136" s="13"/>
      <c r="G136" s="10"/>
      <c r="H136" s="10"/>
      <c r="I136" s="10"/>
      <c r="J136" s="10"/>
      <c r="K136" s="10"/>
      <c r="L136" s="10"/>
      <c r="M136" s="10"/>
      <c r="N136" s="10"/>
      <c r="O136" s="13"/>
      <c r="P136"/>
      <c r="Q136" s="10"/>
      <c r="R136" s="10"/>
      <c r="S136" s="10"/>
      <c r="V136" s="10"/>
      <c r="W136" s="10"/>
      <c r="AA136" s="10"/>
      <c r="AB136" s="10"/>
      <c r="AC136" s="10"/>
      <c r="AD136" s="10"/>
      <c r="AE136" s="10"/>
      <c r="AF136" s="10"/>
      <c r="AG136" s="10"/>
    </row>
    <row r="137" spans="1:33" ht="14.4">
      <c r="A137" s="10"/>
      <c r="B137" s="10"/>
      <c r="C137"/>
      <c r="E137" s="13"/>
      <c r="F137" s="10"/>
      <c r="G137" s="10"/>
      <c r="H137" s="10"/>
      <c r="I137" s="10"/>
      <c r="J137" s="10"/>
      <c r="K137" s="10"/>
      <c r="L137" s="10"/>
      <c r="M137" s="10"/>
      <c r="N137" s="10"/>
      <c r="O137" s="13"/>
      <c r="P137"/>
      <c r="Q137" s="10"/>
      <c r="R137" s="10"/>
      <c r="S137" s="10"/>
      <c r="V137" s="10"/>
      <c r="W137" s="10"/>
      <c r="AA137" s="10"/>
      <c r="AB137" s="10"/>
      <c r="AC137" s="10"/>
      <c r="AD137" s="10"/>
      <c r="AE137" s="10"/>
      <c r="AF137" s="10"/>
      <c r="AG137" s="10"/>
    </row>
    <row r="138" spans="1:33" ht="14.4">
      <c r="A138" s="10"/>
      <c r="B138" s="10"/>
      <c r="C138"/>
      <c r="E138" s="13"/>
      <c r="F138" s="10"/>
      <c r="G138" s="10"/>
      <c r="H138"/>
      <c r="I138" s="13"/>
      <c r="K138" s="10"/>
      <c r="L138" s="10"/>
      <c r="M138" s="10"/>
      <c r="N138" s="10"/>
      <c r="O138" s="13"/>
      <c r="P138" s="10"/>
      <c r="Q138" s="10"/>
      <c r="R138" s="10"/>
      <c r="S138" s="10"/>
      <c r="V138" s="10"/>
      <c r="W138" s="10"/>
      <c r="AA138" s="10"/>
      <c r="AB138" s="10"/>
      <c r="AC138" s="10"/>
      <c r="AD138" s="10"/>
      <c r="AE138" s="10"/>
      <c r="AF138" s="10"/>
      <c r="AG138" s="10"/>
    </row>
    <row r="139" spans="1:33" ht="14.4">
      <c r="A139" s="10"/>
      <c r="B139" s="10"/>
      <c r="C139" s="10"/>
      <c r="E139" s="13"/>
      <c r="F139" s="10"/>
      <c r="G139" s="10"/>
      <c r="H139"/>
      <c r="I139" s="13"/>
      <c r="K139" s="10"/>
      <c r="L139" s="10"/>
      <c r="M139" s="10"/>
      <c r="N139" s="10"/>
      <c r="O139" s="13"/>
      <c r="P139" s="10"/>
      <c r="Q139" s="10"/>
      <c r="R139" s="10"/>
      <c r="S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ht="14.4">
      <c r="A140" s="10"/>
      <c r="B140" s="15"/>
      <c r="C140" s="15"/>
      <c r="D140"/>
      <c r="E140" s="10"/>
      <c r="F140" s="10"/>
      <c r="G140" s="10"/>
      <c r="H140" s="27"/>
      <c r="I140" s="10"/>
      <c r="J140" s="13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s="56" customFormat="1" ht="21">
      <c r="B141" s="54" t="s">
        <v>307</v>
      </c>
      <c r="D141" s="54">
        <f>B143+D143+F143+H143+B165+D165+F165+H165</f>
        <v>78</v>
      </c>
      <c r="E141" s="54" t="s">
        <v>6</v>
      </c>
    </row>
    <row r="142" spans="1:33" ht="18">
      <c r="A142" s="10"/>
      <c r="B142" s="2"/>
      <c r="C142" s="2"/>
      <c r="D142" s="10"/>
      <c r="E142" s="10"/>
      <c r="F142" s="43" t="s">
        <v>135</v>
      </c>
      <c r="G142" s="2"/>
      <c r="H142" s="10"/>
      <c r="I142" s="40"/>
      <c r="J142" s="40"/>
      <c r="K142" s="40"/>
      <c r="L142" s="43"/>
      <c r="M142" s="40"/>
      <c r="N142"/>
      <c r="O142" s="10"/>
      <c r="P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ht="14.4">
      <c r="A143" s="10"/>
      <c r="B143" s="110">
        <f>COUNTA(B145:B157)</f>
        <v>12</v>
      </c>
      <c r="C143" s="90"/>
      <c r="D143" s="110">
        <f>COUNTA(D145:D157)</f>
        <v>13</v>
      </c>
      <c r="E143" s="90"/>
      <c r="F143" s="5">
        <f>COUNTA(F145:F154)</f>
        <v>9</v>
      </c>
      <c r="G143" s="10"/>
      <c r="H143" s="5">
        <f>COUNTA(H145:H154)</f>
        <v>9</v>
      </c>
      <c r="I143" s="10"/>
      <c r="M143" s="10"/>
      <c r="N143" s="21"/>
      <c r="O143" s="81"/>
      <c r="P143" s="5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ht="14.4">
      <c r="A144" s="10"/>
      <c r="B144" s="147" t="s">
        <v>308</v>
      </c>
      <c r="C144" s="81"/>
      <c r="D144" s="147" t="s">
        <v>309</v>
      </c>
      <c r="E144" s="81"/>
      <c r="F144" s="74" t="s">
        <v>310</v>
      </c>
      <c r="G144" s="10"/>
      <c r="H144" s="74" t="s">
        <v>311</v>
      </c>
      <c r="I144" s="10"/>
      <c r="M144" s="10"/>
      <c r="O144" s="81"/>
      <c r="P144" s="79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ht="14.4">
      <c r="A145" s="10"/>
      <c r="B145" s="1" t="s">
        <v>183</v>
      </c>
      <c r="C145" s="81"/>
      <c r="D145" s="1" t="s">
        <v>87</v>
      </c>
      <c r="E145" s="81"/>
      <c r="F145" s="140" t="s">
        <v>17</v>
      </c>
      <c r="G145" s="10"/>
      <c r="H145" s="140" t="s">
        <v>100</v>
      </c>
      <c r="I145" s="10"/>
      <c r="M145" s="10"/>
      <c r="O145" s="81"/>
      <c r="P145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ht="14.4">
      <c r="A146" s="10"/>
      <c r="B146" s="1" t="s">
        <v>282</v>
      </c>
      <c r="C146" s="81"/>
      <c r="D146" s="1" t="s">
        <v>89</v>
      </c>
      <c r="E146" s="81"/>
      <c r="F146" s="263" t="s">
        <v>23</v>
      </c>
      <c r="G146" s="10"/>
      <c r="H146" s="263" t="s">
        <v>22</v>
      </c>
      <c r="I146" s="10"/>
      <c r="M146" s="10"/>
      <c r="O146" s="81"/>
      <c r="P146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ht="14.4">
      <c r="A147" s="10"/>
      <c r="B147" s="1" t="s">
        <v>93</v>
      </c>
      <c r="C147" s="81"/>
      <c r="D147" s="1" t="s">
        <v>225</v>
      </c>
      <c r="E147" s="81"/>
      <c r="F147" s="263" t="s">
        <v>218</v>
      </c>
      <c r="G147" s="10"/>
      <c r="H147" s="263" t="s">
        <v>18</v>
      </c>
      <c r="I147" s="10"/>
      <c r="M147" s="10"/>
      <c r="O147" s="81"/>
      <c r="P147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ht="14.4">
      <c r="A148" s="10"/>
      <c r="B148" s="1" t="s">
        <v>60</v>
      </c>
      <c r="C148" s="81"/>
      <c r="D148" s="1" t="s">
        <v>64</v>
      </c>
      <c r="E148" s="81"/>
      <c r="F148" s="263" t="s">
        <v>35</v>
      </c>
      <c r="G148" s="10"/>
      <c r="H148" s="263" t="s">
        <v>34</v>
      </c>
      <c r="I148" s="10"/>
      <c r="M148" s="10"/>
      <c r="O148" s="81"/>
      <c r="P148" s="223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ht="14.4">
      <c r="A149" s="10"/>
      <c r="B149" s="1" t="s">
        <v>80</v>
      </c>
      <c r="C149" s="81"/>
      <c r="D149" s="1" t="s">
        <v>52</v>
      </c>
      <c r="E149" s="81"/>
      <c r="F149" s="264" t="s">
        <v>108</v>
      </c>
      <c r="G149" s="10"/>
      <c r="H149" s="139" t="s">
        <v>40</v>
      </c>
      <c r="I149" s="10"/>
      <c r="M149" s="10"/>
      <c r="O149" s="81"/>
      <c r="P149" s="223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ht="14.4">
      <c r="A150" s="10"/>
      <c r="B150" s="1" t="s">
        <v>129</v>
      </c>
      <c r="C150" s="81"/>
      <c r="D150" s="1" t="s">
        <v>44</v>
      </c>
      <c r="E150" s="81"/>
      <c r="F150" s="139" t="s">
        <v>111</v>
      </c>
      <c r="G150" s="10"/>
      <c r="H150" s="139" t="s">
        <v>30</v>
      </c>
      <c r="I150" s="10"/>
      <c r="M150" s="10"/>
      <c r="O150" s="81"/>
      <c r="P150" s="223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ht="14.4">
      <c r="A151" s="10"/>
      <c r="B151" s="1" t="s">
        <v>106</v>
      </c>
      <c r="C151" s="81"/>
      <c r="D151" s="1" t="s">
        <v>74</v>
      </c>
      <c r="E151" s="81"/>
      <c r="F151" s="264" t="s">
        <v>41</v>
      </c>
      <c r="G151" s="10"/>
      <c r="H151" s="264" t="s">
        <v>226</v>
      </c>
      <c r="I151" s="10"/>
      <c r="M151" s="10"/>
      <c r="O151" s="81"/>
      <c r="P151" s="223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ht="14.4">
      <c r="A152" s="10"/>
      <c r="B152" s="1" t="s">
        <v>72</v>
      </c>
      <c r="C152" s="81"/>
      <c r="D152" s="1" t="s">
        <v>79</v>
      </c>
      <c r="E152" s="81"/>
      <c r="F152" s="139" t="s">
        <v>28</v>
      </c>
      <c r="G152" s="10"/>
      <c r="H152" s="264" t="s">
        <v>144</v>
      </c>
      <c r="I152" s="10"/>
      <c r="M152" s="10"/>
      <c r="O152" s="81"/>
      <c r="P152" s="223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ht="14.4">
      <c r="A153" s="10"/>
      <c r="B153" s="1" t="s">
        <v>312</v>
      </c>
      <c r="C153" s="81"/>
      <c r="D153" s="1" t="s">
        <v>313</v>
      </c>
      <c r="E153" s="81"/>
      <c r="F153" s="264" t="s">
        <v>315</v>
      </c>
      <c r="G153" s="10"/>
      <c r="H153" s="264" t="s">
        <v>279</v>
      </c>
      <c r="I153" s="10"/>
      <c r="M153" s="10"/>
      <c r="O153" s="81"/>
      <c r="P153" s="223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ht="14.4">
      <c r="A154" s="10"/>
      <c r="B154" s="1" t="s">
        <v>53</v>
      </c>
      <c r="C154" s="81"/>
      <c r="D154" s="1" t="s">
        <v>314</v>
      </c>
      <c r="E154" s="81"/>
      <c r="F154" s="264"/>
      <c r="G154" s="10"/>
      <c r="H154" s="265"/>
      <c r="I154" s="10"/>
      <c r="M154" s="10"/>
      <c r="O154" s="81"/>
      <c r="P154" s="223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ht="14.4">
      <c r="A155" s="10"/>
      <c r="B155" s="1" t="s">
        <v>38</v>
      </c>
      <c r="C155" s="81"/>
      <c r="D155" s="1" t="s">
        <v>120</v>
      </c>
      <c r="E155" s="81"/>
      <c r="F155" s="138"/>
      <c r="H155" s="266"/>
      <c r="I155" s="10"/>
      <c r="M155" s="10"/>
      <c r="O155" s="81"/>
      <c r="P155" s="224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ht="14.4">
      <c r="A156" s="10"/>
      <c r="B156" s="1" t="s">
        <v>15</v>
      </c>
      <c r="C156" s="81"/>
      <c r="D156" s="1" t="s">
        <v>49</v>
      </c>
      <c r="E156" s="81"/>
      <c r="F156" s="138"/>
      <c r="H156" s="266"/>
      <c r="I156" s="10"/>
      <c r="M156" s="10"/>
      <c r="O156" s="81"/>
      <c r="P156" s="79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ht="14.4">
      <c r="A157" s="10"/>
      <c r="B157" s="22"/>
      <c r="C157" s="81"/>
      <c r="D157" s="1" t="s">
        <v>290</v>
      </c>
      <c r="E157" s="81"/>
      <c r="F157" s="45"/>
      <c r="H157" s="217"/>
      <c r="I157" s="10"/>
      <c r="M157" s="10"/>
      <c r="O157" s="81"/>
      <c r="P157" s="225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ht="14.4">
      <c r="A158" s="10"/>
      <c r="B158" s="148" t="str">
        <f>B143&amp;" lag - Enkel serie"</f>
        <v>12 lag - Enkel serie</v>
      </c>
      <c r="C158" s="91"/>
      <c r="D158" s="148" t="str">
        <f>D143&amp;" lag - Enkel serie"</f>
        <v>13 lag - Enkel serie</v>
      </c>
      <c r="E158" s="81"/>
      <c r="F158" s="190" t="str">
        <f>F143&amp;" lag - Enkel serie"</f>
        <v>9 lag - Enkel serie</v>
      </c>
      <c r="G158" s="10"/>
      <c r="H158" s="190" t="str">
        <f>H143&amp;" lag - enkel serie"</f>
        <v>9 lag - enkel serie</v>
      </c>
      <c r="I158" s="10"/>
      <c r="M158" s="10"/>
      <c r="O158" s="81"/>
      <c r="P158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ht="14.4">
      <c r="A159" s="10"/>
      <c r="B159" s="147" t="str">
        <f>(B143-1)*1&amp;" kamper"</f>
        <v>11 kamper</v>
      </c>
      <c r="C159" s="92"/>
      <c r="D159" s="147" t="str">
        <f>(D143-1)*1&amp;" kamper"</f>
        <v>12 kamper</v>
      </c>
      <c r="E159" s="81"/>
      <c r="F159" s="244" t="str">
        <f>(F143-1)*1&amp;" kamper"</f>
        <v>8 kamper</v>
      </c>
      <c r="G159" s="10"/>
      <c r="H159" s="88" t="str">
        <f>(H143-1)*1&amp;" kamper"</f>
        <v>8 kamper</v>
      </c>
      <c r="I159" s="10"/>
      <c r="M159" s="10"/>
      <c r="O159" s="10"/>
      <c r="P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ht="43.2">
      <c r="A160" s="48"/>
      <c r="B160" s="245" t="s">
        <v>412</v>
      </c>
      <c r="C160" s="91"/>
      <c r="D160" s="245" t="s">
        <v>412</v>
      </c>
      <c r="E160" s="91"/>
      <c r="F160" s="243" t="s">
        <v>431</v>
      </c>
      <c r="G160" s="10"/>
      <c r="H160" s="243" t="s">
        <v>431</v>
      </c>
      <c r="I160" s="10"/>
      <c r="M160" s="10"/>
      <c r="O160" s="10"/>
      <c r="P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ht="14.4">
      <c r="A161" s="48"/>
      <c r="B161" s="91"/>
      <c r="C161" s="10"/>
      <c r="D161" s="91"/>
      <c r="E161" s="91"/>
      <c r="F161" s="10"/>
      <c r="G161" s="91"/>
      <c r="H161" s="10"/>
      <c r="I161" s="10"/>
      <c r="J161" s="10"/>
      <c r="K161" s="10"/>
      <c r="L161"/>
      <c r="M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ht="14.4">
      <c r="A162" s="48"/>
      <c r="B162" s="10" t="s">
        <v>430</v>
      </c>
      <c r="C162" s="10"/>
      <c r="D162" s="10" t="s">
        <v>430</v>
      </c>
      <c r="E162" s="10"/>
      <c r="F162" s="10" t="s">
        <v>430</v>
      </c>
      <c r="G162" s="10"/>
      <c r="H162" s="10" t="s">
        <v>430</v>
      </c>
      <c r="I162" s="10"/>
      <c r="K162" s="10"/>
      <c r="L162"/>
      <c r="M162" s="10"/>
      <c r="N162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14.4">
      <c r="A163" s="10"/>
      <c r="B163" s="10"/>
      <c r="C163" s="10"/>
      <c r="D163" s="10"/>
      <c r="E163" s="10"/>
      <c r="G163" s="10"/>
      <c r="H163"/>
      <c r="I163" s="91"/>
      <c r="K163" s="10"/>
      <c r="L163" s="10"/>
      <c r="M163" s="10"/>
      <c r="N163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ht="14.4">
      <c r="A164" s="48"/>
      <c r="B164" s="10"/>
      <c r="C164" s="10"/>
      <c r="D164" s="10"/>
      <c r="E164" s="10"/>
      <c r="F164" s="10"/>
      <c r="G164" s="10"/>
      <c r="H164"/>
      <c r="I164" s="91"/>
      <c r="K164" s="91"/>
      <c r="L164" s="10"/>
      <c r="M164" s="10"/>
      <c r="N164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ht="14.4">
      <c r="A165" s="48"/>
      <c r="B165" s="92">
        <f>COUNTA(B167:B176)</f>
        <v>8</v>
      </c>
      <c r="C165" s="10"/>
      <c r="D165" s="92">
        <f>COUNTA(D167:D176)</f>
        <v>9</v>
      </c>
      <c r="E165" s="92"/>
      <c r="F165" s="92">
        <f>COUNTA(F167:F176)</f>
        <v>9</v>
      </c>
      <c r="G165" s="91"/>
      <c r="H165" s="193">
        <f>COUNTA(H167:H176)</f>
        <v>9</v>
      </c>
      <c r="I165" s="91"/>
      <c r="K165" s="91"/>
      <c r="L165" s="10"/>
      <c r="M165" s="10"/>
      <c r="N165"/>
      <c r="O165" s="10"/>
      <c r="P165" s="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ht="14.4">
      <c r="A166" s="47"/>
      <c r="B166" s="71" t="s">
        <v>317</v>
      </c>
      <c r="C166" s="81"/>
      <c r="D166" s="71" t="s">
        <v>318</v>
      </c>
      <c r="E166" s="81"/>
      <c r="F166" s="71" t="s">
        <v>319</v>
      </c>
      <c r="G166" s="81"/>
      <c r="H166" s="213" t="s">
        <v>320</v>
      </c>
      <c r="I166" s="91"/>
      <c r="K166" s="91"/>
      <c r="L166" s="10"/>
      <c r="M166" s="10"/>
      <c r="N166" s="18"/>
      <c r="O166" s="10"/>
      <c r="P166" s="31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ht="14.4">
      <c r="A167" s="48"/>
      <c r="B167" s="1" t="s">
        <v>284</v>
      </c>
      <c r="C167" s="81"/>
      <c r="D167" s="1" t="s">
        <v>101</v>
      </c>
      <c r="E167" s="81"/>
      <c r="F167" s="1" t="s">
        <v>213</v>
      </c>
      <c r="G167" s="93"/>
      <c r="H167" s="216" t="s">
        <v>124</v>
      </c>
      <c r="I167" s="91"/>
      <c r="K167" s="91"/>
      <c r="L167" s="10"/>
      <c r="M167" s="10"/>
      <c r="N167" s="222"/>
      <c r="O167" s="10"/>
      <c r="P167" s="2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ht="14.4">
      <c r="A168" s="48"/>
      <c r="B168" s="1" t="s">
        <v>95</v>
      </c>
      <c r="C168" s="81"/>
      <c r="D168" s="1" t="s">
        <v>91</v>
      </c>
      <c r="E168" s="81"/>
      <c r="F168" s="1" t="s">
        <v>59</v>
      </c>
      <c r="G168" s="91"/>
      <c r="H168" s="216" t="s">
        <v>27</v>
      </c>
      <c r="I168" s="91"/>
      <c r="K168" s="91"/>
      <c r="L168" s="10"/>
      <c r="M168" s="10"/>
      <c r="N168" s="79"/>
      <c r="O168" s="10"/>
      <c r="P168" s="27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ht="14.4">
      <c r="A169" s="48"/>
      <c r="B169" s="1" t="s">
        <v>159</v>
      </c>
      <c r="C169" s="81"/>
      <c r="D169" s="1" t="s">
        <v>109</v>
      </c>
      <c r="E169" s="81"/>
      <c r="F169" s="1" t="s">
        <v>322</v>
      </c>
      <c r="G169" s="94"/>
      <c r="H169" s="216" t="s">
        <v>327</v>
      </c>
      <c r="I169" s="91"/>
      <c r="K169" s="91"/>
      <c r="L169" s="10"/>
      <c r="M169" s="10"/>
      <c r="N169" s="27"/>
      <c r="O169" s="10"/>
      <c r="P169" s="27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4.4">
      <c r="A170" s="48"/>
      <c r="B170" s="1" t="s">
        <v>321</v>
      </c>
      <c r="C170" s="81"/>
      <c r="D170" s="1" t="s">
        <v>105</v>
      </c>
      <c r="E170" s="81"/>
      <c r="F170" s="1" t="s">
        <v>102</v>
      </c>
      <c r="G170" s="91"/>
      <c r="H170" s="216" t="s">
        <v>112</v>
      </c>
      <c r="I170" s="91"/>
      <c r="K170" s="91"/>
      <c r="L170" s="10"/>
      <c r="M170" s="10"/>
      <c r="N170" s="27"/>
      <c r="O170" s="10"/>
      <c r="P170" s="27"/>
      <c r="Q170" s="18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ht="14.4">
      <c r="A171" s="48"/>
      <c r="B171" s="123" t="s">
        <v>328</v>
      </c>
      <c r="C171" s="81"/>
      <c r="D171" s="1" t="s">
        <v>84</v>
      </c>
      <c r="E171" s="81"/>
      <c r="F171" s="1" t="s">
        <v>227</v>
      </c>
      <c r="G171" s="91"/>
      <c r="H171" s="216" t="s">
        <v>25</v>
      </c>
      <c r="I171" s="91"/>
      <c r="K171" s="91"/>
      <c r="L171" s="10"/>
      <c r="M171" s="10"/>
      <c r="N171" s="27"/>
      <c r="O171" s="10"/>
      <c r="P171" s="27"/>
      <c r="Q171" s="18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ht="14.4">
      <c r="A172" s="10"/>
      <c r="B172" s="1" t="s">
        <v>140</v>
      </c>
      <c r="C172" s="81"/>
      <c r="D172" s="1" t="s">
        <v>158</v>
      </c>
      <c r="E172" s="81"/>
      <c r="F172" s="1" t="s">
        <v>298</v>
      </c>
      <c r="G172" s="91"/>
      <c r="H172" s="216" t="s">
        <v>127</v>
      </c>
      <c r="I172" s="91"/>
      <c r="K172" s="91"/>
      <c r="L172" s="10"/>
      <c r="M172" s="10"/>
      <c r="N172" s="10"/>
      <c r="O172" s="10"/>
      <c r="P172" s="27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14.4">
      <c r="A173" s="48"/>
      <c r="B173" s="1" t="s">
        <v>19</v>
      </c>
      <c r="C173" s="81"/>
      <c r="D173" s="1" t="s">
        <v>415</v>
      </c>
      <c r="E173" s="81"/>
      <c r="F173" s="1" t="s">
        <v>326</v>
      </c>
      <c r="G173" s="91"/>
      <c r="H173" s="216" t="s">
        <v>86</v>
      </c>
      <c r="I173" s="91"/>
      <c r="K173" s="91"/>
      <c r="L173" s="10"/>
      <c r="M173" s="10"/>
      <c r="N173"/>
      <c r="O173" s="10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ht="14.4">
      <c r="A174" s="10"/>
      <c r="B174" s="1" t="s">
        <v>324</v>
      </c>
      <c r="C174" s="81"/>
      <c r="D174" s="1" t="s">
        <v>325</v>
      </c>
      <c r="E174" s="81"/>
      <c r="F174" s="268" t="s">
        <v>85</v>
      </c>
      <c r="G174" s="91"/>
      <c r="H174" s="216" t="s">
        <v>250</v>
      </c>
      <c r="I174" s="91"/>
      <c r="K174" s="91"/>
      <c r="L174" s="10"/>
      <c r="M174" s="10"/>
      <c r="N174"/>
      <c r="O174" s="10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4.4">
      <c r="A175" s="10"/>
      <c r="B175" s="229"/>
      <c r="C175" s="81"/>
      <c r="D175" s="1" t="s">
        <v>13</v>
      </c>
      <c r="E175" s="81"/>
      <c r="F175" s="1" t="s">
        <v>121</v>
      </c>
      <c r="G175" s="81"/>
      <c r="H175" s="216" t="s">
        <v>323</v>
      </c>
      <c r="I175" s="91"/>
      <c r="K175" s="91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ht="14.4">
      <c r="A176" s="10"/>
      <c r="B176" s="1"/>
      <c r="C176" s="81"/>
      <c r="D176" s="123"/>
      <c r="E176" s="81"/>
      <c r="F176" s="1"/>
      <c r="G176" s="91"/>
      <c r="H176" s="1"/>
      <c r="I176" s="91"/>
      <c r="K176" s="91"/>
      <c r="L176" s="91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ht="14.4">
      <c r="A177" s="10"/>
      <c r="B177" s="85" t="str">
        <f>B165&amp;" lag enkelserie"</f>
        <v>8 lag enkelserie</v>
      </c>
      <c r="C177" s="81"/>
      <c r="D177" s="85" t="str">
        <f>D165&amp;" lag""enkelserie"</f>
        <v>9 lag"enkelserie</v>
      </c>
      <c r="E177" s="81"/>
      <c r="F177" s="85" t="str">
        <f>F165&amp;" lag enkelserie"</f>
        <v>9 lag enkelserie</v>
      </c>
      <c r="G177" s="81"/>
      <c r="H177" s="214" t="str">
        <f>H165&amp;" lag dobbelserie"</f>
        <v>9 lag dobbelserie</v>
      </c>
      <c r="I177" s="91"/>
      <c r="K177" s="91"/>
      <c r="L177" s="91"/>
      <c r="M177" s="10"/>
      <c r="N177" s="36"/>
      <c r="O177" s="10"/>
      <c r="P177" s="36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ht="14.4">
      <c r="A178" s="10"/>
      <c r="B178" s="75" t="str">
        <f>(B165-1)*1&amp;" kamper"</f>
        <v>7 kamper</v>
      </c>
      <c r="C178" s="81"/>
      <c r="D178" s="75" t="str">
        <f>(D165-1)*1&amp;" kamper"</f>
        <v>8 kamper</v>
      </c>
      <c r="E178" s="81"/>
      <c r="F178" s="75" t="str">
        <f>(F165-1)*1&amp;" kamper"</f>
        <v>8 kamper</v>
      </c>
      <c r="G178" s="81"/>
      <c r="H178" s="215" t="str">
        <f>(H165-1)*2&amp;" kamper"</f>
        <v>16 kamper</v>
      </c>
      <c r="I178" s="91"/>
      <c r="K178" s="91"/>
      <c r="L178" s="91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ht="43.2">
      <c r="A179" s="10"/>
      <c r="B179" s="233" t="s">
        <v>414</v>
      </c>
      <c r="C179" s="76"/>
      <c r="D179" s="233" t="s">
        <v>414</v>
      </c>
      <c r="E179" s="76"/>
      <c r="F179" s="233" t="s">
        <v>414</v>
      </c>
      <c r="G179" s="81"/>
      <c r="H179" s="221" t="s">
        <v>416</v>
      </c>
      <c r="I179" s="91"/>
      <c r="J179" s="91"/>
      <c r="K179" s="91"/>
      <c r="L179" s="91"/>
      <c r="M179" s="10"/>
      <c r="N179" s="10"/>
      <c r="O179" s="10"/>
      <c r="P179" s="10"/>
      <c r="Q179" s="49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ht="14.4">
      <c r="A180" s="10"/>
      <c r="B180" s="10"/>
      <c r="C180" s="10"/>
      <c r="D180" s="10"/>
      <c r="E180" s="10"/>
      <c r="F180" s="10"/>
      <c r="G180" s="76"/>
      <c r="H180" s="18"/>
      <c r="I180" s="91"/>
      <c r="J180" s="91"/>
      <c r="K180" s="91"/>
      <c r="L180" s="91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4.4">
      <c r="A181" s="10"/>
      <c r="B181" s="10" t="s">
        <v>430</v>
      </c>
      <c r="C181"/>
      <c r="D181" s="10" t="s">
        <v>430</v>
      </c>
      <c r="E181"/>
      <c r="F181" s="10" t="s">
        <v>430</v>
      </c>
      <c r="G181"/>
      <c r="H181" s="10"/>
      <c r="I181" s="91"/>
      <c r="J181" s="91"/>
      <c r="K181" s="91"/>
      <c r="L181" s="91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4.4">
      <c r="A182" s="10"/>
      <c r="B182" s="10"/>
      <c r="C182" s="10"/>
      <c r="D182" s="10"/>
      <c r="E182" s="10"/>
      <c r="F182" s="10"/>
      <c r="G182" s="10"/>
      <c r="H182" s="91"/>
      <c r="I182" s="91"/>
      <c r="J182" s="91"/>
      <c r="K182" s="91"/>
      <c r="L182" s="91"/>
      <c r="M182" s="10"/>
      <c r="N182" s="10"/>
      <c r="O182" s="10"/>
      <c r="P182" s="10"/>
      <c r="Q182" s="49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ht="14.4">
      <c r="A183" s="10"/>
      <c r="B183" s="10"/>
      <c r="C183" s="10"/>
      <c r="D183" s="10"/>
      <c r="E183" s="10"/>
      <c r="F183" s="10"/>
      <c r="G183" s="10"/>
      <c r="H183" s="91"/>
      <c r="I183" s="91"/>
      <c r="J183" s="91"/>
      <c r="K183" s="91"/>
      <c r="L183" s="91"/>
      <c r="M183" s="10"/>
      <c r="N183" s="10"/>
      <c r="O183" s="10"/>
      <c r="P183" s="10"/>
      <c r="Q183" s="49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ht="14.4">
      <c r="A184" s="48"/>
      <c r="B184" s="10"/>
      <c r="C184" s="10"/>
      <c r="D184" s="10"/>
      <c r="E184" s="10"/>
      <c r="F184" s="10"/>
      <c r="G184" s="48"/>
      <c r="H184" s="48"/>
      <c r="I184" s="10"/>
      <c r="J184" s="48"/>
      <c r="K184" s="48"/>
      <c r="L184" s="10"/>
      <c r="M184" s="10"/>
      <c r="N184" s="10"/>
      <c r="O184" s="10"/>
      <c r="P184" s="10"/>
      <c r="Q184" s="49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s="55" customFormat="1" ht="21">
      <c r="B185" s="54" t="s">
        <v>329</v>
      </c>
      <c r="D185" s="58">
        <f>B188+D188+F188+B209+D209+H209</f>
        <v>57</v>
      </c>
      <c r="E185" s="54" t="s">
        <v>6</v>
      </c>
      <c r="F185" s="54"/>
    </row>
    <row r="186" spans="1:33" ht="18">
      <c r="A186" s="10"/>
      <c r="B186" s="43"/>
      <c r="C186" s="50"/>
      <c r="D186" s="50"/>
      <c r="E186" s="50"/>
      <c r="F186" s="43" t="s">
        <v>135</v>
      </c>
      <c r="G186" s="39"/>
      <c r="I186" s="40"/>
      <c r="J186" s="43"/>
      <c r="K186" s="39"/>
      <c r="L186" s="43"/>
      <c r="M186" s="50"/>
      <c r="N186" s="50"/>
      <c r="O186" s="5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ht="14.4">
      <c r="A187" s="10"/>
      <c r="B187" s="29"/>
      <c r="C187"/>
      <c r="D187" s="10"/>
      <c r="E187" s="10"/>
      <c r="F187" s="10" t="s">
        <v>410</v>
      </c>
      <c r="G187" s="10"/>
      <c r="I187" s="10"/>
      <c r="K187" s="10"/>
      <c r="L187" s="10"/>
      <c r="M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ht="14.4">
      <c r="A188" s="10"/>
      <c r="B188" s="5">
        <f>COUNTA(B190:B201)</f>
        <v>10</v>
      </c>
      <c r="C188"/>
      <c r="D188" s="5">
        <f>COUNTA(D190:D201)</f>
        <v>10</v>
      </c>
      <c r="E188" s="10"/>
      <c r="F188" s="21">
        <f>COUNTA(F190:F201)</f>
        <v>12</v>
      </c>
      <c r="G188" s="10"/>
      <c r="I188"/>
      <c r="K188" s="21"/>
      <c r="L188" s="5"/>
      <c r="M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ht="14.4">
      <c r="A189" s="10"/>
      <c r="B189" s="60" t="s">
        <v>330</v>
      </c>
      <c r="C189"/>
      <c r="D189" s="60" t="s">
        <v>331</v>
      </c>
      <c r="E189" s="10"/>
      <c r="F189" s="60" t="s">
        <v>332</v>
      </c>
      <c r="G189" s="10"/>
      <c r="I189"/>
      <c r="K189" s="10"/>
      <c r="L189" s="10"/>
      <c r="M189" s="10"/>
      <c r="O189" s="10"/>
      <c r="P189" s="10"/>
      <c r="Q189" s="41"/>
      <c r="R189" s="21"/>
      <c r="S189"/>
      <c r="T189" s="21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ht="14.4">
      <c r="A190" s="10"/>
      <c r="B190" s="1" t="s">
        <v>282</v>
      </c>
      <c r="C190" s="10"/>
      <c r="D190" s="1" t="s">
        <v>183</v>
      </c>
      <c r="E190" s="10"/>
      <c r="F190" s="1" t="s">
        <v>17</v>
      </c>
      <c r="G190" s="10"/>
      <c r="I190"/>
      <c r="K190" s="10"/>
      <c r="L190" s="10"/>
      <c r="M190" s="10"/>
      <c r="O190" s="10"/>
      <c r="P190" s="10"/>
      <c r="Q190" s="41"/>
      <c r="R190" s="79"/>
      <c r="S190"/>
      <c r="T190" s="79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ht="14.4">
      <c r="A191" s="10"/>
      <c r="B191" s="1" t="s">
        <v>93</v>
      </c>
      <c r="C191" s="10"/>
      <c r="D191" s="1" t="s">
        <v>101</v>
      </c>
      <c r="E191" s="10"/>
      <c r="F191" s="1" t="s">
        <v>214</v>
      </c>
      <c r="G191" s="10"/>
      <c r="I191"/>
      <c r="K191" s="10"/>
      <c r="L191" s="10"/>
      <c r="M191" s="10"/>
      <c r="O191" s="10"/>
      <c r="P191" s="10"/>
      <c r="Q191" s="41"/>
      <c r="R191"/>
      <c r="S191"/>
      <c r="T19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4.4">
      <c r="A192" s="10"/>
      <c r="B192" s="1" t="s">
        <v>101</v>
      </c>
      <c r="C192" s="10"/>
      <c r="D192" s="1" t="s">
        <v>80</v>
      </c>
      <c r="E192" s="10"/>
      <c r="F192" s="1" t="s">
        <v>16</v>
      </c>
      <c r="G192" s="10"/>
      <c r="I192"/>
      <c r="K192" s="10"/>
      <c r="L192" s="10"/>
      <c r="M192" s="10"/>
      <c r="O192" s="10"/>
      <c r="P192" s="10"/>
      <c r="Q192" s="41"/>
      <c r="R192"/>
      <c r="S192"/>
      <c r="T19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14.4">
      <c r="A193" s="10"/>
      <c r="B193" s="1" t="s">
        <v>95</v>
      </c>
      <c r="C193" s="10"/>
      <c r="D193" s="1" t="s">
        <v>55</v>
      </c>
      <c r="E193" s="10"/>
      <c r="F193" s="1" t="s">
        <v>23</v>
      </c>
      <c r="G193" s="10"/>
      <c r="I193"/>
      <c r="K193" s="10"/>
      <c r="M193" s="10"/>
      <c r="O193" s="10"/>
      <c r="P193" s="10"/>
      <c r="Q193" s="41"/>
      <c r="R193"/>
      <c r="S193"/>
      <c r="T19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14.4">
      <c r="A194" s="10"/>
      <c r="B194" s="1" t="s">
        <v>44</v>
      </c>
      <c r="C194" s="10"/>
      <c r="D194" s="1" t="s">
        <v>129</v>
      </c>
      <c r="E194" s="10"/>
      <c r="F194" s="1" t="s">
        <v>22</v>
      </c>
      <c r="G194" s="10"/>
      <c r="I194"/>
      <c r="K194" s="10"/>
      <c r="M194" s="10"/>
      <c r="O194" s="10"/>
      <c r="P194" s="10"/>
      <c r="Q194" s="41"/>
      <c r="R194"/>
      <c r="S194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14.4">
      <c r="A195" s="10"/>
      <c r="B195" s="1" t="s">
        <v>109</v>
      </c>
      <c r="C195" s="10"/>
      <c r="D195" s="1" t="s">
        <v>107</v>
      </c>
      <c r="E195" s="10"/>
      <c r="F195" s="1" t="s">
        <v>35</v>
      </c>
      <c r="G195" s="10"/>
      <c r="I195"/>
      <c r="K195" s="10"/>
      <c r="M195" s="10"/>
      <c r="O195" s="10"/>
      <c r="P195" s="10"/>
      <c r="Q195" s="41"/>
      <c r="R195"/>
      <c r="S195"/>
      <c r="T195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customFormat="1" ht="14.4">
      <c r="B196" s="1" t="s">
        <v>114</v>
      </c>
      <c r="D196" s="1" t="s">
        <v>312</v>
      </c>
      <c r="F196" s="1" t="s">
        <v>108</v>
      </c>
      <c r="H196" s="11"/>
      <c r="L196" s="11"/>
      <c r="N196" s="11"/>
      <c r="Q196" s="111"/>
    </row>
    <row r="197" spans="1:33" customFormat="1" ht="14.4">
      <c r="B197" s="1" t="s">
        <v>289</v>
      </c>
      <c r="D197" s="1" t="s">
        <v>75</v>
      </c>
      <c r="F197" s="1" t="s">
        <v>142</v>
      </c>
      <c r="H197" s="11"/>
      <c r="L197" s="11"/>
      <c r="N197" s="11"/>
      <c r="Q197" s="111"/>
    </row>
    <row r="198" spans="1:33" customFormat="1" ht="15" customHeight="1">
      <c r="B198" s="1" t="s">
        <v>140</v>
      </c>
      <c r="D198" s="1" t="s">
        <v>158</v>
      </c>
      <c r="F198" s="1" t="s">
        <v>143</v>
      </c>
      <c r="H198" s="11"/>
      <c r="L198" s="11"/>
      <c r="N198" s="11"/>
      <c r="Q198" s="111"/>
    </row>
    <row r="199" spans="1:33" customFormat="1" ht="14.4">
      <c r="B199" s="1" t="s">
        <v>313</v>
      </c>
      <c r="D199" s="1" t="s">
        <v>49</v>
      </c>
      <c r="F199" s="1" t="s">
        <v>41</v>
      </c>
      <c r="H199" s="11"/>
      <c r="L199" s="11"/>
      <c r="N199" s="11"/>
      <c r="Q199" s="111"/>
    </row>
    <row r="200" spans="1:33" customFormat="1" ht="14.4">
      <c r="B200" s="1"/>
      <c r="D200" s="22"/>
      <c r="F200" s="1" t="s">
        <v>18</v>
      </c>
      <c r="H200" s="11"/>
      <c r="N200" s="11"/>
      <c r="Q200" s="111"/>
      <c r="R200" s="79"/>
      <c r="T200" s="79"/>
    </row>
    <row r="201" spans="1:33" customFormat="1" ht="14.4">
      <c r="B201" s="1"/>
      <c r="D201" s="1"/>
      <c r="F201" s="1" t="s">
        <v>46</v>
      </c>
      <c r="H201" s="11"/>
      <c r="N201" s="11"/>
      <c r="Q201" s="111"/>
      <c r="R201" s="79"/>
      <c r="T201" s="79"/>
    </row>
    <row r="202" spans="1:33" customFormat="1" ht="14.4">
      <c r="B202" s="67" t="str">
        <f>B188&amp;" lag - Enkel Serie"</f>
        <v>10 lag - Enkel Serie</v>
      </c>
      <c r="D202" s="72" t="str">
        <f>D188&amp;" lag - Enkel serie"</f>
        <v>10 lag - Enkel serie</v>
      </c>
      <c r="F202" s="64" t="str">
        <f>F188&amp;" lag - Enkel Serie"</f>
        <v>12 lag - Enkel Serie</v>
      </c>
      <c r="H202" s="11"/>
      <c r="I202" s="10"/>
      <c r="N202" s="11"/>
      <c r="Q202" s="111"/>
    </row>
    <row r="203" spans="1:33" ht="14.4">
      <c r="A203" s="10"/>
      <c r="B203" s="70" t="str">
        <f>(B188-1)*1&amp;" Kamper"</f>
        <v>9 Kamper</v>
      </c>
      <c r="C203" s="10"/>
      <c r="D203" s="65" t="str">
        <f>(D188-1)*1&amp;" Kamper"</f>
        <v>9 Kamper</v>
      </c>
      <c r="E203" s="10"/>
      <c r="F203" s="72" t="str">
        <f>(F188-1)*1&amp;" Kamper"</f>
        <v>11 Kamper</v>
      </c>
      <c r="G203" s="10"/>
      <c r="I203" s="10"/>
      <c r="K203" s="10"/>
      <c r="L203"/>
      <c r="M203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43.8">
      <c r="A204" s="10"/>
      <c r="B204" s="219" t="s">
        <v>417</v>
      </c>
      <c r="C204" s="10"/>
      <c r="D204" s="219" t="s">
        <v>417</v>
      </c>
      <c r="E204" s="10"/>
      <c r="F204" s="234" t="s">
        <v>417</v>
      </c>
      <c r="G204" s="10"/>
      <c r="I204" s="10"/>
      <c r="K204" s="10"/>
      <c r="L204"/>
      <c r="M204" s="49"/>
      <c r="O204"/>
      <c r="P204" s="43"/>
      <c r="Q204" s="49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4.4">
      <c r="A205" s="10"/>
      <c r="B205" s="10"/>
      <c r="C205" s="10"/>
      <c r="D205" s="10"/>
      <c r="E205" s="10"/>
      <c r="F205" s="10"/>
      <c r="G205" s="10"/>
      <c r="H205" s="10"/>
      <c r="I205" s="10"/>
      <c r="K205" s="10"/>
      <c r="L205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ht="14.4">
      <c r="A206" s="10"/>
      <c r="B206" s="10" t="s">
        <v>430</v>
      </c>
      <c r="C206" s="10"/>
      <c r="D206" s="10" t="s">
        <v>430</v>
      </c>
      <c r="E206" s="10"/>
      <c r="F206" s="10" t="s">
        <v>430</v>
      </c>
      <c r="G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ht="14.4">
      <c r="A207" s="10"/>
      <c r="B207" s="10"/>
      <c r="C207" s="10"/>
      <c r="D207" s="10"/>
      <c r="E207" s="10"/>
      <c r="F207" s="10"/>
      <c r="G207" s="10"/>
      <c r="K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4.4">
      <c r="A208" s="10"/>
      <c r="B208" s="10"/>
      <c r="C208" s="10"/>
      <c r="D208" s="10"/>
      <c r="E208" s="10"/>
      <c r="F208"/>
      <c r="G208" s="10"/>
      <c r="H208" s="10"/>
      <c r="I208" s="10"/>
      <c r="K208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ht="14.4">
      <c r="A209" s="10"/>
      <c r="B209" s="21">
        <f>COUNTA(B211:B224)</f>
        <v>13</v>
      </c>
      <c r="C209" s="10"/>
      <c r="D209" s="21">
        <f>COUNTA(D211:D224)</f>
        <v>12</v>
      </c>
      <c r="E209" s="10"/>
      <c r="F209" s="5"/>
      <c r="G209" s="10"/>
      <c r="H209" s="5"/>
      <c r="I209" s="10"/>
      <c r="K209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ht="14.4">
      <c r="A210" s="10"/>
      <c r="B210" s="68" t="s">
        <v>333</v>
      </c>
      <c r="C210" s="10"/>
      <c r="D210" s="68" t="s">
        <v>334</v>
      </c>
      <c r="E210" s="10"/>
      <c r="F210" s="79"/>
      <c r="G210" s="10"/>
      <c r="H210" s="222"/>
      <c r="I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14.4">
      <c r="A211" s="10"/>
      <c r="B211" s="1" t="s">
        <v>59</v>
      </c>
      <c r="C211" s="10"/>
      <c r="D211" s="22" t="s">
        <v>337</v>
      </c>
      <c r="E211" s="10"/>
      <c r="F211"/>
      <c r="G211" s="10"/>
      <c r="H211" s="10"/>
      <c r="I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ht="14.4">
      <c r="A212" s="10"/>
      <c r="B212" s="1" t="s">
        <v>60</v>
      </c>
      <c r="C212" s="10"/>
      <c r="D212" s="1" t="s">
        <v>27</v>
      </c>
      <c r="E212" s="10"/>
      <c r="F212"/>
      <c r="G212" s="10"/>
      <c r="H212" s="10"/>
      <c r="I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ht="14.4">
      <c r="A213" s="10"/>
      <c r="B213" s="1" t="s">
        <v>92</v>
      </c>
      <c r="C213" s="10"/>
      <c r="D213" s="1" t="s">
        <v>95</v>
      </c>
      <c r="E213" s="10"/>
      <c r="F213"/>
      <c r="G213" s="10"/>
      <c r="H213" s="10"/>
      <c r="I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4.4">
      <c r="A214" s="10"/>
      <c r="B214" s="22" t="s">
        <v>230</v>
      </c>
      <c r="C214" s="10"/>
      <c r="D214" s="1" t="s">
        <v>91</v>
      </c>
      <c r="E214" s="10"/>
      <c r="F214"/>
      <c r="G214" s="10"/>
      <c r="H214" s="10"/>
      <c r="I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4.4">
      <c r="A215" s="10"/>
      <c r="B215" s="1" t="s">
        <v>159</v>
      </c>
      <c r="C215" s="10"/>
      <c r="D215" s="1" t="s">
        <v>336</v>
      </c>
      <c r="E215" s="10"/>
      <c r="F215"/>
      <c r="G215" s="10"/>
      <c r="H215" s="10"/>
      <c r="I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4.4">
      <c r="A216" s="10"/>
      <c r="B216" s="32" t="s">
        <v>72</v>
      </c>
      <c r="C216" s="10"/>
      <c r="D216" s="1" t="s">
        <v>112</v>
      </c>
      <c r="E216" s="10"/>
      <c r="F216"/>
      <c r="G216" s="10"/>
      <c r="H216" s="236"/>
      <c r="I216" s="10"/>
      <c r="K216" s="10"/>
      <c r="L216" s="10"/>
      <c r="M216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ht="14.4">
      <c r="A217" s="10"/>
      <c r="B217" s="1" t="s">
        <v>25</v>
      </c>
      <c r="C217" s="10"/>
      <c r="D217" s="78" t="s">
        <v>338</v>
      </c>
      <c r="E217" s="10"/>
      <c r="G217" s="10"/>
      <c r="H217" s="236"/>
      <c r="I217" s="10"/>
      <c r="K217" s="10"/>
      <c r="L217" s="10"/>
      <c r="M217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ht="14.4">
      <c r="A218" s="10"/>
      <c r="B218" s="80" t="s">
        <v>53</v>
      </c>
      <c r="C218" s="10"/>
      <c r="D218" s="192" t="s">
        <v>298</v>
      </c>
      <c r="E218" s="10"/>
      <c r="F218"/>
      <c r="G218" s="10"/>
      <c r="H218" s="10"/>
      <c r="I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ht="14.4">
      <c r="A219" s="10"/>
      <c r="B219" s="1" t="s">
        <v>76</v>
      </c>
      <c r="C219" s="10"/>
      <c r="D219" s="45" t="s">
        <v>335</v>
      </c>
      <c r="E219" s="10"/>
      <c r="F219" s="13"/>
      <c r="G219" s="10"/>
      <c r="H219" s="10"/>
      <c r="I219" s="10"/>
      <c r="J219" s="187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14.4">
      <c r="A220" s="10"/>
      <c r="B220" s="22" t="s">
        <v>84</v>
      </c>
      <c r="C220" s="10"/>
      <c r="D220" s="80" t="s">
        <v>281</v>
      </c>
      <c r="E220" s="10"/>
      <c r="F220" s="10"/>
      <c r="G220" s="10"/>
      <c r="H220" s="10"/>
      <c r="I220" s="10"/>
      <c r="J220" s="187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ht="14.4">
      <c r="A221" s="10"/>
      <c r="B221" s="1" t="s">
        <v>79</v>
      </c>
      <c r="C221" s="10"/>
      <c r="D221" s="1" t="s">
        <v>301</v>
      </c>
      <c r="E221" s="10"/>
      <c r="F221" s="10"/>
      <c r="G221" s="10"/>
      <c r="H221"/>
      <c r="I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ht="15" customHeight="1">
      <c r="A222" s="10"/>
      <c r="B222" s="22" t="s">
        <v>19</v>
      </c>
      <c r="C222" s="10"/>
      <c r="D222" s="1" t="s">
        <v>158</v>
      </c>
      <c r="E222" s="10"/>
      <c r="F222" s="10"/>
      <c r="G222" s="10"/>
      <c r="H222"/>
      <c r="I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ht="14.4">
      <c r="A223" s="10"/>
      <c r="B223" s="1" t="s">
        <v>85</v>
      </c>
      <c r="C223" s="10"/>
      <c r="D223" s="217"/>
      <c r="E223" s="10"/>
      <c r="F223" s="10"/>
      <c r="G223" s="10"/>
      <c r="H223"/>
      <c r="I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ht="14.4">
      <c r="A224" s="10"/>
      <c r="B224" s="22"/>
      <c r="C224" s="10"/>
      <c r="D224" s="149"/>
      <c r="E224" s="10"/>
      <c r="F224" s="10"/>
      <c r="G224" s="10"/>
      <c r="H224"/>
      <c r="I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ht="14.4">
      <c r="A225" s="10"/>
      <c r="B225" s="69" t="str">
        <f>B209&amp;" lag - Enkel Serie"</f>
        <v>13 lag - Enkel Serie</v>
      </c>
      <c r="C225" s="10"/>
      <c r="D225" s="69" t="str">
        <f>D209&amp;" lag - Enkel Serie"</f>
        <v>12 lag - Enkel Serie</v>
      </c>
      <c r="E225" s="10"/>
      <c r="F225" s="79"/>
      <c r="G225" s="10"/>
      <c r="H225"/>
      <c r="I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4.4">
      <c r="A226" s="10"/>
      <c r="B226" s="73" t="str">
        <f>(B209-1)*1&amp;" Kamper"</f>
        <v>12 Kamper</v>
      </c>
      <c r="C226" s="10"/>
      <c r="D226" s="68" t="str">
        <f>(D209-1)*1&amp;" Kamper"</f>
        <v>11 Kamper</v>
      </c>
      <c r="E226" s="10"/>
      <c r="F226" s="79"/>
      <c r="G226" s="10"/>
      <c r="H226"/>
      <c r="I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43.2">
      <c r="A227" s="10"/>
      <c r="B227" s="233" t="s">
        <v>414</v>
      </c>
      <c r="C227" s="10"/>
      <c r="D227" s="233" t="s">
        <v>414</v>
      </c>
      <c r="E227" s="10"/>
      <c r="F227" s="127"/>
      <c r="G227" s="10"/>
      <c r="H227" s="10"/>
      <c r="I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ht="14.4">
      <c r="A228" s="10"/>
      <c r="B228"/>
      <c r="C228" s="10"/>
      <c r="D228"/>
      <c r="E228" s="10"/>
      <c r="F228"/>
      <c r="G228" s="10"/>
      <c r="H228"/>
      <c r="I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4.4">
      <c r="A229" s="10"/>
      <c r="B229" s="10" t="s">
        <v>430</v>
      </c>
      <c r="C229" s="10"/>
      <c r="D229" s="10" t="s">
        <v>430</v>
      </c>
      <c r="E229" s="10"/>
      <c r="F229" s="10"/>
      <c r="G229" s="10"/>
      <c r="H229" s="10"/>
      <c r="I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ht="14.4">
      <c r="A230" s="10"/>
      <c r="B230"/>
      <c r="C230" s="10"/>
      <c r="D230" s="10"/>
      <c r="E230" s="10"/>
      <c r="F230" s="10"/>
      <c r="G230" s="10"/>
      <c r="H230" s="10"/>
      <c r="I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s="54" customFormat="1" ht="21">
      <c r="B231" s="54" t="s">
        <v>339</v>
      </c>
      <c r="D231" s="58">
        <f>B233+D233+F233+F253+D253+B253</f>
        <v>48</v>
      </c>
      <c r="E231" s="54" t="s">
        <v>6</v>
      </c>
    </row>
    <row r="232" spans="1:33" ht="18">
      <c r="A232" s="10"/>
      <c r="B232" s="43"/>
      <c r="C232" s="43"/>
      <c r="D232" s="43"/>
      <c r="E232" s="43"/>
      <c r="F232" s="43" t="s">
        <v>135</v>
      </c>
      <c r="G232" s="10"/>
      <c r="H232" s="10"/>
      <c r="I232" s="39"/>
      <c r="J232" s="43"/>
      <c r="K232" s="43"/>
      <c r="L232" s="43"/>
      <c r="M232" s="43"/>
      <c r="N232" s="44"/>
      <c r="O232" s="43"/>
      <c r="P232" s="43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ht="14.4">
      <c r="A233" s="10"/>
      <c r="B233" s="107">
        <f>COUNTA(B235:B246)</f>
        <v>10</v>
      </c>
      <c r="C233" s="5"/>
      <c r="D233" s="107">
        <f>COUNTA(D235:D246)</f>
        <v>10</v>
      </c>
      <c r="E233" s="10"/>
      <c r="F233" s="21">
        <f>COUNTA(F235:F241)</f>
        <v>7</v>
      </c>
      <c r="G233" s="10"/>
      <c r="H233" s="10"/>
      <c r="I233" s="10"/>
      <c r="J233" s="5"/>
      <c r="K233" s="10"/>
      <c r="L233" s="10"/>
      <c r="M233" s="10"/>
      <c r="N233" s="5"/>
      <c r="O233" s="10"/>
      <c r="P233" s="21"/>
      <c r="Q233" s="18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5" customHeight="1">
      <c r="A234" s="10"/>
      <c r="B234" s="70" t="s">
        <v>340</v>
      </c>
      <c r="C234" s="10"/>
      <c r="D234" s="70" t="s">
        <v>341</v>
      </c>
      <c r="E234" s="10"/>
      <c r="F234" s="199" t="s">
        <v>424</v>
      </c>
      <c r="G234" s="10"/>
      <c r="H234" s="10"/>
      <c r="I234" s="10"/>
      <c r="J234" s="10"/>
      <c r="K234" s="10"/>
      <c r="L234" s="10"/>
      <c r="M234" s="79" t="s">
        <v>342</v>
      </c>
      <c r="N234" s="10"/>
      <c r="O234" s="10"/>
      <c r="P234" s="31"/>
      <c r="Q234" s="18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ht="14.4">
      <c r="A235" s="10"/>
      <c r="B235" s="78" t="s">
        <v>57</v>
      </c>
      <c r="C235" s="10"/>
      <c r="D235" s="95" t="s">
        <v>56</v>
      </c>
      <c r="E235" s="10"/>
      <c r="F235" s="140" t="s">
        <v>35</v>
      </c>
      <c r="G235" s="10"/>
      <c r="H235" s="10"/>
      <c r="I235" s="10"/>
      <c r="J235" s="10"/>
      <c r="K235" s="10"/>
      <c r="L235" s="10"/>
      <c r="M235" s="81"/>
      <c r="N235" s="10"/>
      <c r="O235" s="10"/>
      <c r="P235" s="27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14.4">
      <c r="A236" s="10"/>
      <c r="B236" s="95" t="s">
        <v>95</v>
      </c>
      <c r="C236" s="10"/>
      <c r="D236" s="45" t="s">
        <v>64</v>
      </c>
      <c r="E236" s="10"/>
      <c r="F236" s="179" t="s">
        <v>108</v>
      </c>
      <c r="G236" s="10"/>
      <c r="H236" s="10"/>
      <c r="I236" s="10"/>
      <c r="J236" s="10"/>
      <c r="K236" s="10"/>
      <c r="L236" s="10"/>
      <c r="M236" s="81"/>
      <c r="N236" s="10"/>
      <c r="O236" s="10"/>
      <c r="P236" s="27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ht="14.4">
      <c r="A237" s="10"/>
      <c r="B237" s="95" t="s">
        <v>44</v>
      </c>
      <c r="C237" s="10"/>
      <c r="D237" s="95" t="s">
        <v>344</v>
      </c>
      <c r="E237" s="10"/>
      <c r="F237" s="179" t="s">
        <v>142</v>
      </c>
      <c r="G237" s="10"/>
      <c r="H237" s="10"/>
      <c r="I237" s="10"/>
      <c r="J237" s="10"/>
      <c r="K237" s="10"/>
      <c r="L237" s="10"/>
      <c r="M237" s="81"/>
      <c r="N237" s="10"/>
      <c r="O237" s="10"/>
      <c r="P237" s="27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ht="14.4">
      <c r="A238" s="10"/>
      <c r="B238" s="78" t="s">
        <v>129</v>
      </c>
      <c r="C238" s="10"/>
      <c r="D238" s="108" t="s">
        <v>91</v>
      </c>
      <c r="E238" s="10"/>
      <c r="F238" s="140" t="s">
        <v>297</v>
      </c>
      <c r="G238" s="10"/>
      <c r="H238" s="10"/>
      <c r="I238" s="10"/>
      <c r="J238" s="10"/>
      <c r="K238" s="10"/>
      <c r="L238" s="10"/>
      <c r="M238" s="81"/>
      <c r="N238" s="10"/>
      <c r="O238" s="10"/>
      <c r="P238" s="27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ht="14.4">
      <c r="A239" s="10"/>
      <c r="B239" s="78" t="s">
        <v>107</v>
      </c>
      <c r="C239" s="10"/>
      <c r="D239" s="95" t="s">
        <v>109</v>
      </c>
      <c r="E239" s="10"/>
      <c r="F239" s="179" t="s">
        <v>41</v>
      </c>
      <c r="G239" s="10"/>
      <c r="H239" s="10"/>
      <c r="I239" s="10"/>
      <c r="J239" s="10"/>
      <c r="K239" s="10"/>
      <c r="L239" s="10"/>
      <c r="M239" s="81"/>
      <c r="N239" s="10"/>
      <c r="O239" s="10"/>
      <c r="P239" s="27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ht="14.4">
      <c r="A240" s="10"/>
      <c r="B240" s="95" t="s">
        <v>343</v>
      </c>
      <c r="C240" s="10"/>
      <c r="D240" s="78" t="s">
        <v>106</v>
      </c>
      <c r="E240" s="10"/>
      <c r="F240" s="179" t="s">
        <v>144</v>
      </c>
      <c r="G240" s="10"/>
      <c r="I240" s="10"/>
      <c r="J240" s="10"/>
      <c r="K240" s="10"/>
      <c r="L240" s="10"/>
      <c r="M240" s="81"/>
      <c r="N240" s="10"/>
      <c r="O240" s="10"/>
      <c r="P240" s="27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ht="14.4">
      <c r="A241" s="10"/>
      <c r="B241" s="95" t="s">
        <v>74</v>
      </c>
      <c r="C241" s="10"/>
      <c r="D241" s="95" t="s">
        <v>84</v>
      </c>
      <c r="E241" s="10"/>
      <c r="F241" s="179" t="s">
        <v>46</v>
      </c>
      <c r="G241" s="10"/>
      <c r="H241" s="10"/>
      <c r="I241" s="10"/>
      <c r="J241" s="10"/>
      <c r="K241" s="10"/>
      <c r="L241" s="10"/>
      <c r="M241" s="81"/>
      <c r="N241" s="10"/>
      <c r="O241" s="10"/>
      <c r="P241" s="27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ht="14.4">
      <c r="A242" s="10"/>
      <c r="B242" s="95" t="s">
        <v>79</v>
      </c>
      <c r="C242" s="10"/>
      <c r="D242" s="178" t="s">
        <v>289</v>
      </c>
      <c r="E242" s="10"/>
      <c r="F242" s="229"/>
      <c r="G242" s="10"/>
      <c r="H242" s="10"/>
      <c r="I242" s="10"/>
      <c r="J242" s="10"/>
      <c r="K242" s="10"/>
      <c r="L242" s="10"/>
      <c r="M242" s="81"/>
      <c r="N242" s="10"/>
      <c r="O242" s="10"/>
      <c r="P242" s="27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ht="14.4">
      <c r="A243" s="10"/>
      <c r="B243" s="95" t="s">
        <v>49</v>
      </c>
      <c r="C243" s="10"/>
      <c r="D243" s="77" t="s">
        <v>313</v>
      </c>
      <c r="E243" s="10"/>
      <c r="F243" s="179"/>
      <c r="G243" s="10"/>
      <c r="H243" s="10"/>
      <c r="I243" s="10"/>
      <c r="J243" s="10"/>
      <c r="K243" s="10"/>
      <c r="L243" s="10"/>
      <c r="M243" s="81"/>
      <c r="N243" s="10"/>
      <c r="O243" s="10"/>
      <c r="P243" s="27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ht="14.4">
      <c r="A244" s="10"/>
      <c r="B244" s="171" t="s">
        <v>345</v>
      </c>
      <c r="C244" s="10"/>
      <c r="D244" s="191" t="s">
        <v>15</v>
      </c>
      <c r="E244" s="10"/>
      <c r="F244" s="217"/>
      <c r="G244" s="10"/>
      <c r="H244" s="10"/>
      <c r="I244" s="10"/>
      <c r="J244" s="10"/>
      <c r="K244" s="10"/>
      <c r="L244" s="10"/>
      <c r="M244" s="81"/>
      <c r="N244" s="10"/>
      <c r="O244" s="10"/>
      <c r="P244" s="27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ht="14.4">
      <c r="A245" s="10"/>
      <c r="B245" s="22"/>
      <c r="C245" s="10"/>
      <c r="D245" s="124"/>
      <c r="E245" s="10"/>
      <c r="F245" s="217"/>
      <c r="G245" s="10"/>
      <c r="H245" s="10"/>
      <c r="I245" s="10"/>
      <c r="J245" s="10"/>
      <c r="K245" s="10"/>
      <c r="L245" s="10"/>
      <c r="M245" s="79"/>
      <c r="N245" s="10"/>
      <c r="O245" s="10"/>
      <c r="P245" s="27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ht="14.4">
      <c r="A246" s="10"/>
      <c r="B246" s="89"/>
      <c r="C246" s="10"/>
      <c r="D246" s="86"/>
      <c r="E246" s="10"/>
      <c r="F246" s="242"/>
      <c r="G246" s="10"/>
      <c r="H246" s="10"/>
      <c r="I246" s="10"/>
      <c r="J246" s="10"/>
      <c r="K246" s="10"/>
      <c r="L246" s="10"/>
      <c r="M246" s="79"/>
      <c r="N246" s="10"/>
      <c r="O246" s="10"/>
      <c r="P246" s="27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ht="15.6">
      <c r="A247" s="10"/>
      <c r="B247" s="70" t="str">
        <f>B233&amp;" lag - Enkel Serie"</f>
        <v>10 lag - Enkel Serie</v>
      </c>
      <c r="C247" s="10"/>
      <c r="D247" s="70" t="str">
        <f>D233&amp;" lag - Enkel Serie"</f>
        <v>10 lag - Enkel Serie</v>
      </c>
      <c r="E247" s="10"/>
      <c r="F247" s="259" t="str">
        <f>F233&amp;" lag - Trippel Serie"</f>
        <v>7 lag - Trippel Serie</v>
      </c>
      <c r="G247" s="10"/>
      <c r="H247" s="10"/>
      <c r="I247" s="10"/>
      <c r="J247" s="10"/>
      <c r="K247" s="10"/>
      <c r="L247" s="10"/>
      <c r="M247" s="38"/>
      <c r="N247" s="10"/>
      <c r="O247" s="10"/>
      <c r="P247" s="27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ht="14.4">
      <c r="A248" s="10"/>
      <c r="B248" s="70" t="str">
        <f>(B233-1)*1&amp;" Kamper"</f>
        <v>9 Kamper</v>
      </c>
      <c r="C248" s="10"/>
      <c r="D248" s="70" t="str">
        <f>(D233-1)*1&amp;" Kamper"</f>
        <v>9 Kamper</v>
      </c>
      <c r="E248" s="10"/>
      <c r="F248" s="260" t="str">
        <f>(F233-1)*3&amp; " kamper"</f>
        <v>18 kamper</v>
      </c>
      <c r="G248" s="10"/>
      <c r="H248" s="10"/>
      <c r="I248" s="10"/>
      <c r="J248" s="10"/>
      <c r="K248" s="10"/>
      <c r="L248" s="10"/>
      <c r="M248" s="5"/>
      <c r="N248" s="10"/>
      <c r="O248" s="10"/>
      <c r="P248" s="27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ht="43.2">
      <c r="A249" s="10"/>
      <c r="B249" s="219" t="s">
        <v>412</v>
      </c>
      <c r="C249"/>
      <c r="D249" s="219" t="s">
        <v>412</v>
      </c>
      <c r="E249"/>
      <c r="F249" s="238" t="s">
        <v>316</v>
      </c>
      <c r="G249" s="10"/>
      <c r="H249" s="10"/>
      <c r="I249" s="10"/>
      <c r="K249" s="10"/>
      <c r="L249" s="10"/>
      <c r="M249" s="31"/>
      <c r="N249" s="10"/>
      <c r="O249" s="10"/>
      <c r="P249" s="27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ht="14.4">
      <c r="A250" s="10"/>
      <c r="B250" s="10"/>
      <c r="C250"/>
      <c r="D250" s="10"/>
      <c r="E250"/>
      <c r="G250" s="10"/>
      <c r="H250" s="10"/>
      <c r="I250" s="10"/>
      <c r="K250" s="10"/>
      <c r="L250" s="10"/>
      <c r="M250" s="31"/>
      <c r="N250" s="10"/>
      <c r="O250" s="10"/>
      <c r="P250" s="27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ht="14.4">
      <c r="A251" s="10"/>
      <c r="B251" s="10" t="s">
        <v>430</v>
      </c>
      <c r="C251"/>
      <c r="D251" s="10" t="s">
        <v>430</v>
      </c>
      <c r="E251"/>
      <c r="F251" s="10"/>
      <c r="G251" s="10"/>
      <c r="H251" s="10"/>
      <c r="I251" s="10"/>
      <c r="K251" s="10"/>
      <c r="L251" s="31"/>
      <c r="M251" s="10"/>
      <c r="N251" s="10"/>
      <c r="O251" s="10"/>
      <c r="P251" s="27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ht="18">
      <c r="A252" s="10"/>
      <c r="B252" s="43"/>
      <c r="C252"/>
      <c r="D252"/>
      <c r="E252"/>
      <c r="F252" s="10"/>
      <c r="G252" s="10"/>
      <c r="H252" s="10"/>
      <c r="I252" s="10"/>
      <c r="K252" s="10"/>
      <c r="L252" s="10"/>
      <c r="M252" s="10"/>
      <c r="N252" s="10"/>
      <c r="O252" s="10"/>
      <c r="P252" s="42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ht="15" customHeight="1">
      <c r="A253" s="10"/>
      <c r="B253" s="5">
        <f>COUNTA(B255:B267)</f>
        <v>11</v>
      </c>
      <c r="C253"/>
      <c r="D253" s="5">
        <f>COUNTA(D255:D268)</f>
        <v>10</v>
      </c>
      <c r="E253"/>
      <c r="F253" s="5"/>
      <c r="G253" s="10"/>
      <c r="H253" s="10"/>
      <c r="I253" s="10"/>
      <c r="K253" s="10"/>
      <c r="L253" s="10"/>
      <c r="M253" s="10"/>
      <c r="N253" s="27"/>
      <c r="O253" s="10"/>
      <c r="P253" s="42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4.4">
      <c r="A254" s="10"/>
      <c r="B254" s="115" t="s">
        <v>346</v>
      </c>
      <c r="C254"/>
      <c r="D254" s="68" t="s">
        <v>347</v>
      </c>
      <c r="E254"/>
      <c r="F254" s="79"/>
      <c r="G254" s="10"/>
      <c r="H254" s="19"/>
      <c r="I254" s="10"/>
      <c r="J254" s="19"/>
      <c r="K254" s="10"/>
      <c r="L254" s="19"/>
      <c r="M254" s="10"/>
      <c r="N254" s="27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4.4">
      <c r="A255" s="10"/>
      <c r="B255" s="22" t="s">
        <v>87</v>
      </c>
      <c r="C255" s="96"/>
      <c r="D255" s="22" t="s">
        <v>60</v>
      </c>
      <c r="E255"/>
      <c r="F255"/>
      <c r="G255" s="10"/>
      <c r="H255" s="19"/>
      <c r="I255" s="10"/>
      <c r="J255" s="19"/>
      <c r="K255" s="10"/>
      <c r="L255" s="10"/>
      <c r="M255" s="10"/>
      <c r="N255" s="27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ht="14.4">
      <c r="A256" s="10"/>
      <c r="B256" s="77" t="s">
        <v>348</v>
      </c>
      <c r="C256" s="97"/>
      <c r="D256" s="77" t="s">
        <v>92</v>
      </c>
      <c r="E256"/>
      <c r="F256" s="237"/>
      <c r="G256" s="10"/>
      <c r="H256" s="19"/>
      <c r="I256" s="10"/>
      <c r="J256" s="19"/>
      <c r="K256" s="10"/>
      <c r="L256" s="10"/>
      <c r="M256" s="10"/>
      <c r="N256" s="27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4.4">
      <c r="A257" s="10"/>
      <c r="B257" s="22" t="s">
        <v>101</v>
      </c>
      <c r="C257" s="97"/>
      <c r="D257" s="77" t="s">
        <v>177</v>
      </c>
      <c r="E257"/>
      <c r="F257"/>
      <c r="G257" s="10"/>
      <c r="H257" s="19"/>
      <c r="I257" s="10"/>
      <c r="K257" s="10"/>
      <c r="L257" s="27"/>
      <c r="M257" s="10"/>
      <c r="N257" s="27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ht="14.4">
      <c r="A258" s="10"/>
      <c r="B258" s="22" t="s">
        <v>80</v>
      </c>
      <c r="C258" s="96"/>
      <c r="D258" s="1" t="s">
        <v>25</v>
      </c>
      <c r="E258"/>
      <c r="F258" s="19"/>
      <c r="G258" s="10"/>
      <c r="H258" s="19"/>
      <c r="I258" s="10"/>
      <c r="K258" s="10"/>
      <c r="L258" s="27"/>
      <c r="M258" s="10"/>
      <c r="N258" s="27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ht="14.4">
      <c r="A259" s="10"/>
      <c r="B259" s="1" t="s">
        <v>199</v>
      </c>
      <c r="C259" s="97"/>
      <c r="D259" s="22" t="s">
        <v>114</v>
      </c>
      <c r="E259"/>
      <c r="F259"/>
      <c r="G259" s="10"/>
      <c r="H259" s="19"/>
      <c r="I259" s="10"/>
      <c r="J259" s="19"/>
      <c r="K259" s="10"/>
      <c r="L259" s="19"/>
      <c r="M259" s="10"/>
      <c r="N259" s="42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ht="14.4">
      <c r="A260" s="10"/>
      <c r="B260" s="78" t="s">
        <v>125</v>
      </c>
      <c r="C260" s="97"/>
      <c r="D260" s="22" t="s">
        <v>53</v>
      </c>
      <c r="E260"/>
      <c r="F260"/>
      <c r="G260" s="10"/>
      <c r="H260" s="19"/>
      <c r="I260" s="10"/>
      <c r="K260" s="10"/>
      <c r="L260" s="42"/>
      <c r="M260" s="10"/>
      <c r="N260" s="42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ht="14.4">
      <c r="A261" s="10"/>
      <c r="B261" s="1" t="s">
        <v>281</v>
      </c>
      <c r="C261" s="96"/>
      <c r="D261" s="1" t="s">
        <v>242</v>
      </c>
      <c r="E261"/>
      <c r="F261"/>
      <c r="G261" s="10"/>
      <c r="H261" s="19"/>
      <c r="I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ht="14.4">
      <c r="A262" s="10"/>
      <c r="B262" s="22" t="s">
        <v>140</v>
      </c>
      <c r="C262" s="97"/>
      <c r="D262" s="1" t="s">
        <v>349</v>
      </c>
      <c r="E262"/>
      <c r="F262"/>
      <c r="G262" s="10"/>
      <c r="H262" s="19"/>
      <c r="I262" s="10"/>
      <c r="K262" s="10"/>
      <c r="L262" s="10"/>
      <c r="M262" s="10"/>
      <c r="N262" s="10"/>
      <c r="O262" s="10"/>
      <c r="P262" s="10"/>
      <c r="Q262" s="41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4.4">
      <c r="A263" s="10"/>
      <c r="B263" s="89" t="s">
        <v>324</v>
      </c>
      <c r="C263" s="97"/>
      <c r="D263" s="86" t="s">
        <v>86</v>
      </c>
      <c r="E263"/>
      <c r="F263"/>
      <c r="G263" s="10"/>
      <c r="H263" s="19"/>
      <c r="I263" s="10"/>
      <c r="K263" s="10"/>
      <c r="L263" s="10"/>
      <c r="M263" s="10"/>
      <c r="N263" s="10"/>
      <c r="O263" s="10"/>
      <c r="P263" s="10"/>
      <c r="Q263" s="34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4.4">
      <c r="A264" s="10"/>
      <c r="B264" s="78" t="s">
        <v>85</v>
      </c>
      <c r="C264" s="96"/>
      <c r="D264" s="45" t="s">
        <v>54</v>
      </c>
      <c r="E264"/>
      <c r="F264"/>
      <c r="G264" s="10"/>
      <c r="H264" s="10"/>
      <c r="I264" s="10"/>
      <c r="J264" s="187"/>
      <c r="K264" s="10"/>
      <c r="L264" s="10"/>
      <c r="M264" s="10"/>
      <c r="N264" s="10"/>
      <c r="O264" s="10"/>
      <c r="P264" s="10"/>
      <c r="Q264" s="41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ht="14.4">
      <c r="A265" s="10"/>
      <c r="B265" s="178" t="s">
        <v>104</v>
      </c>
      <c r="C265" s="97"/>
      <c r="D265" s="22"/>
      <c r="E265"/>
      <c r="F265" s="19"/>
      <c r="G265" s="10"/>
      <c r="H265" s="10"/>
      <c r="I265" s="10"/>
      <c r="K265" s="10"/>
      <c r="L265" s="10"/>
      <c r="M265" s="10"/>
      <c r="N265" s="10"/>
      <c r="O265" s="10"/>
      <c r="P265" s="10"/>
      <c r="Q265" s="41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ht="14.4">
      <c r="A266" s="10"/>
      <c r="B266" s="78"/>
      <c r="C266" s="97"/>
      <c r="D266" s="78"/>
      <c r="E266"/>
      <c r="F266"/>
      <c r="G266" s="10"/>
      <c r="H266" s="10"/>
      <c r="I266" s="10"/>
      <c r="K266" s="10"/>
      <c r="L266" s="10"/>
      <c r="M266" s="10"/>
      <c r="N266" s="10"/>
      <c r="O266" s="10"/>
      <c r="P266" s="10"/>
      <c r="Q266" s="41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ht="14.4">
      <c r="A267" s="10"/>
      <c r="B267" s="86"/>
      <c r="C267"/>
      <c r="D267" s="78"/>
      <c r="E267"/>
      <c r="F267"/>
      <c r="G267" s="10"/>
      <c r="H267" s="10"/>
      <c r="I267" s="10"/>
      <c r="J267" s="186"/>
      <c r="K267" s="10"/>
      <c r="L267" s="10"/>
      <c r="M267" s="10"/>
      <c r="N267" s="10"/>
      <c r="O267" s="10"/>
      <c r="P267" s="10"/>
      <c r="Q267" s="41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ht="14.4">
      <c r="A268" s="41"/>
      <c r="B268" s="78"/>
      <c r="C268"/>
      <c r="D268" s="78"/>
      <c r="E268"/>
      <c r="F268"/>
      <c r="G268" s="10"/>
      <c r="H268" s="10"/>
      <c r="I268" s="10"/>
      <c r="K268" s="10"/>
      <c r="L268" s="10"/>
      <c r="M268" s="10"/>
      <c r="N268" s="10"/>
      <c r="O268" s="10"/>
      <c r="P268" s="10"/>
      <c r="Q268" s="41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ht="14.4">
      <c r="A269" s="10"/>
      <c r="B269" s="73" t="str">
        <f>B253&amp;" lag - EnkelSerie"</f>
        <v>11 lag - EnkelSerie</v>
      </c>
      <c r="C269"/>
      <c r="D269" s="73" t="str">
        <f>D253&amp;" lag - Enkel Serie"</f>
        <v>10 lag - Enkel Serie</v>
      </c>
      <c r="E269"/>
      <c r="F269" s="79"/>
      <c r="G269" s="10"/>
      <c r="H269" s="10"/>
      <c r="I269" s="10"/>
      <c r="K269" s="10"/>
      <c r="L269" s="10"/>
      <c r="M269" s="10"/>
      <c r="N269" s="10"/>
      <c r="O269" s="10"/>
      <c r="P269" s="10"/>
      <c r="Q269" s="41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4.4">
      <c r="A270" s="10"/>
      <c r="B270" s="69" t="str">
        <f>(B253-1)*1&amp;" Kamper"</f>
        <v>10 Kamper</v>
      </c>
      <c r="C270"/>
      <c r="D270" s="69" t="str">
        <f>(D253-1)*1&amp;" Kamper"</f>
        <v>9 Kamper</v>
      </c>
      <c r="E270"/>
      <c r="F270" s="79"/>
      <c r="G270" s="10"/>
      <c r="H270" s="10"/>
      <c r="I270" s="10"/>
      <c r="K270" s="10"/>
      <c r="L270" s="10"/>
      <c r="M270" s="10"/>
      <c r="N270" s="10"/>
      <c r="O270" s="10"/>
      <c r="P270" s="10"/>
      <c r="Q270" s="41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43.2">
      <c r="A271" s="10"/>
      <c r="B271" s="220" t="s">
        <v>413</v>
      </c>
      <c r="C271" s="10"/>
      <c r="D271" s="220" t="s">
        <v>413</v>
      </c>
      <c r="E271" s="10"/>
      <c r="F271"/>
      <c r="G271" s="10"/>
      <c r="H271" s="10"/>
      <c r="I271" s="10"/>
      <c r="K271" s="10"/>
      <c r="L271" s="10"/>
      <c r="M271" s="10"/>
      <c r="N271" s="10"/>
      <c r="O271" s="10"/>
      <c r="P271" s="10"/>
      <c r="Q271" s="41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ht="14.4">
      <c r="A272" s="10"/>
      <c r="B272"/>
      <c r="C272" s="10"/>
      <c r="D272"/>
      <c r="E272" s="10"/>
      <c r="F272"/>
      <c r="G272" s="10"/>
      <c r="H272" s="10"/>
      <c r="I272" s="10"/>
      <c r="K272" s="10"/>
      <c r="L272" s="10"/>
      <c r="M272" s="10"/>
      <c r="N272" s="10"/>
      <c r="O272" s="10"/>
      <c r="P272" s="10"/>
      <c r="Q272" s="41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ht="14.4">
      <c r="A273" s="10"/>
      <c r="B273" s="10" t="s">
        <v>430</v>
      </c>
      <c r="C273" s="10"/>
      <c r="D273" s="10" t="s">
        <v>430</v>
      </c>
      <c r="E273" s="10"/>
      <c r="F273" s="42"/>
      <c r="G273" s="10"/>
      <c r="H273" s="10"/>
      <c r="I273" s="10"/>
      <c r="K273" s="10"/>
      <c r="L273" s="10"/>
      <c r="M273" s="10"/>
      <c r="N273" s="10"/>
      <c r="O273" s="10"/>
      <c r="P273" s="10"/>
      <c r="Q273" s="41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ht="14.4">
      <c r="A274" s="10"/>
      <c r="B274"/>
      <c r="C274" s="10"/>
      <c r="D274"/>
      <c r="E274" s="10"/>
      <c r="F274" s="42"/>
      <c r="G274" s="10"/>
      <c r="H274" s="10"/>
      <c r="I274" s="10"/>
      <c r="K274" s="10"/>
      <c r="L274" s="10"/>
      <c r="M274" s="10"/>
      <c r="N274" s="10"/>
      <c r="O274" s="10"/>
      <c r="P274" s="10"/>
      <c r="Q274" s="41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s="56" customFormat="1" ht="21">
      <c r="B275" s="54" t="s">
        <v>350</v>
      </c>
      <c r="D275" s="54">
        <f>B278+D278+B300+F300+D300</f>
        <v>50</v>
      </c>
      <c r="E275" s="54" t="s">
        <v>6</v>
      </c>
    </row>
    <row r="276" spans="1:33" ht="18">
      <c r="A276" s="10"/>
      <c r="B276" s="43"/>
      <c r="C276" s="43"/>
      <c r="D276" s="43"/>
      <c r="E276" s="10"/>
      <c r="F276" s="10"/>
      <c r="G276" s="10"/>
      <c r="H276" s="10"/>
      <c r="I276" s="10"/>
      <c r="K276" s="10"/>
      <c r="L276" s="43"/>
      <c r="M276" s="43"/>
      <c r="N276" s="43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5" customHeight="1">
      <c r="A277" s="10"/>
      <c r="B277" s="10"/>
      <c r="C277" s="10"/>
      <c r="D277" s="10"/>
      <c r="E277" s="10"/>
      <c r="F277" s="10"/>
      <c r="G277" s="43"/>
      <c r="H277" s="10"/>
      <c r="I277" s="10"/>
      <c r="K277" s="43"/>
      <c r="L277" s="43"/>
      <c r="M277" s="43"/>
      <c r="N277" s="43"/>
      <c r="O277" s="43"/>
      <c r="P277" s="43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ht="15" customHeight="1">
      <c r="A278" s="10"/>
      <c r="B278" s="21">
        <f>COUNTA(B280:B292)</f>
        <v>10</v>
      </c>
      <c r="C278" s="21"/>
      <c r="D278" s="21">
        <f t="shared" ref="D278" si="0">COUNTA(D280:D292)</f>
        <v>10</v>
      </c>
      <c r="E278" s="10"/>
      <c r="F278" s="10"/>
      <c r="G278" s="43"/>
      <c r="H278" s="10"/>
      <c r="I278" s="10"/>
      <c r="K278" s="43"/>
      <c r="L278" s="43"/>
      <c r="M278" s="43"/>
      <c r="N278" s="43"/>
      <c r="O278" s="43"/>
      <c r="P278" s="43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ht="15" customHeight="1">
      <c r="A279" s="10"/>
      <c r="B279" s="65" t="s">
        <v>351</v>
      </c>
      <c r="C279" s="10"/>
      <c r="D279" s="72" t="s">
        <v>352</v>
      </c>
      <c r="E279" s="10"/>
      <c r="F279" s="10"/>
      <c r="G279" s="43"/>
      <c r="H279" s="19"/>
      <c r="I279" s="10"/>
      <c r="K279" s="43"/>
      <c r="L279" s="43"/>
      <c r="M279" s="43"/>
      <c r="N279" s="43"/>
      <c r="O279" s="43"/>
      <c r="P279" s="43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ht="15" customHeight="1">
      <c r="A280" s="10"/>
      <c r="B280" s="1" t="s">
        <v>60</v>
      </c>
      <c r="C280" s="10"/>
      <c r="D280" s="1" t="s">
        <v>87</v>
      </c>
      <c r="E280" s="10"/>
      <c r="F280" s="10"/>
      <c r="G280" s="43"/>
      <c r="H280" s="19"/>
      <c r="I280" s="10"/>
      <c r="K280" s="43"/>
      <c r="L280" s="43"/>
      <c r="M280" s="43"/>
      <c r="N280" s="43"/>
      <c r="O280" s="43"/>
      <c r="P280" s="43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ht="15" customHeight="1">
      <c r="A281" s="10"/>
      <c r="B281" s="1" t="s">
        <v>80</v>
      </c>
      <c r="C281" s="10"/>
      <c r="D281" s="1" t="s">
        <v>93</v>
      </c>
      <c r="E281" s="10"/>
      <c r="F281" s="10"/>
      <c r="G281" s="43"/>
      <c r="H281" s="19"/>
      <c r="I281" s="10"/>
      <c r="K281" s="43"/>
      <c r="L281" s="43"/>
      <c r="M281" s="43"/>
      <c r="N281" s="43"/>
      <c r="O281" s="43"/>
      <c r="P281" s="43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5" customHeight="1">
      <c r="A282" s="10"/>
      <c r="B282" s="1" t="s">
        <v>109</v>
      </c>
      <c r="C282" s="10"/>
      <c r="D282" s="77" t="s">
        <v>57</v>
      </c>
      <c r="E282" s="10"/>
      <c r="F282" s="10"/>
      <c r="G282" s="43"/>
      <c r="H282" s="19"/>
      <c r="I282" s="10"/>
      <c r="K282" s="43"/>
      <c r="L282" s="43"/>
      <c r="M282" s="43"/>
      <c r="N282" s="43"/>
      <c r="O282" s="43"/>
      <c r="P282" s="43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ht="15" customHeight="1">
      <c r="A283" s="10"/>
      <c r="B283" s="1" t="s">
        <v>106</v>
      </c>
      <c r="C283" s="10"/>
      <c r="D283" s="1" t="s">
        <v>64</v>
      </c>
      <c r="E283" s="10"/>
      <c r="F283" s="10"/>
      <c r="G283" s="43"/>
      <c r="H283" s="28"/>
      <c r="I283" s="10"/>
      <c r="K283" s="43"/>
      <c r="L283" s="43"/>
      <c r="M283" s="43"/>
      <c r="N283" s="43"/>
      <c r="O283" s="43"/>
      <c r="P283" s="43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ht="15" customHeight="1">
      <c r="A284" s="10"/>
      <c r="B284" s="1" t="s">
        <v>75</v>
      </c>
      <c r="C284" s="10"/>
      <c r="D284" s="1" t="s">
        <v>44</v>
      </c>
      <c r="E284" s="10"/>
      <c r="F284" s="10"/>
      <c r="G284" s="43"/>
      <c r="H284" s="19"/>
      <c r="I284" s="10"/>
      <c r="K284" s="43"/>
      <c r="L284" s="43"/>
      <c r="M284" s="43"/>
      <c r="N284" s="43"/>
      <c r="O284" s="43"/>
      <c r="P284" s="43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ht="15" customHeight="1">
      <c r="A285" s="10"/>
      <c r="B285" s="1" t="s">
        <v>79</v>
      </c>
      <c r="C285" s="10"/>
      <c r="D285" s="124" t="s">
        <v>35</v>
      </c>
      <c r="E285" s="10"/>
      <c r="F285" s="10"/>
      <c r="G285" s="43"/>
      <c r="H285" s="19"/>
      <c r="I285" s="10"/>
      <c r="K285" s="43"/>
      <c r="L285" s="43"/>
      <c r="M285" s="43"/>
      <c r="N285" s="43"/>
      <c r="O285" s="43"/>
      <c r="P285" s="43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5" customHeight="1">
      <c r="A286" s="10"/>
      <c r="B286" s="1" t="s">
        <v>313</v>
      </c>
      <c r="C286" s="10"/>
      <c r="D286" s="32" t="s">
        <v>129</v>
      </c>
      <c r="E286" s="10"/>
      <c r="F286" s="10"/>
      <c r="G286" s="43"/>
      <c r="H286" s="19"/>
      <c r="I286" s="10"/>
      <c r="K286" s="43"/>
      <c r="L286" s="43"/>
      <c r="M286" s="43"/>
      <c r="N286" s="43"/>
      <c r="O286" s="43"/>
      <c r="P286" s="43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5" customHeight="1">
      <c r="A287" s="10"/>
      <c r="B287" s="1" t="s">
        <v>49</v>
      </c>
      <c r="C287" s="10"/>
      <c r="D287" s="1" t="s">
        <v>41</v>
      </c>
      <c r="E287" s="10"/>
      <c r="F287" s="10"/>
      <c r="G287" s="43"/>
      <c r="H287" s="19"/>
      <c r="I287" s="10"/>
      <c r="K287" s="43"/>
      <c r="L287" s="43"/>
      <c r="M287" s="43"/>
      <c r="N287" s="43"/>
      <c r="O287" s="43"/>
      <c r="P287" s="43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5" customHeight="1">
      <c r="A288" s="10"/>
      <c r="B288" s="1" t="s">
        <v>345</v>
      </c>
      <c r="C288" s="10"/>
      <c r="D288" s="1" t="s">
        <v>74</v>
      </c>
      <c r="E288" s="10"/>
      <c r="F288" s="10"/>
      <c r="G288" s="43"/>
      <c r="H288" s="10"/>
      <c r="I288" s="10"/>
      <c r="K288" s="43"/>
      <c r="L288" s="43"/>
      <c r="M288" s="43"/>
      <c r="N288" s="43"/>
      <c r="O288" s="43"/>
      <c r="P288" s="43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5" customHeight="1">
      <c r="A289" s="10"/>
      <c r="B289" s="201" t="s">
        <v>15</v>
      </c>
      <c r="C289" s="10"/>
      <c r="D289" s="1" t="s">
        <v>104</v>
      </c>
      <c r="E289" s="10"/>
      <c r="F289" s="10"/>
      <c r="G289" s="43"/>
      <c r="H289" s="10"/>
      <c r="I289" s="10"/>
      <c r="K289" s="43"/>
      <c r="L289" s="43"/>
      <c r="M289" s="43"/>
      <c r="N289" s="43"/>
      <c r="O289" s="43"/>
      <c r="P289" s="43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5" customHeight="1">
      <c r="A290" s="10"/>
      <c r="B290" s="229"/>
      <c r="C290" s="10"/>
      <c r="D290" s="1"/>
      <c r="E290" s="10"/>
      <c r="F290" s="10"/>
      <c r="G290" s="43"/>
      <c r="H290" s="10"/>
      <c r="I290" s="10"/>
      <c r="K290" s="43"/>
      <c r="L290" s="43"/>
      <c r="M290" s="43"/>
      <c r="N290" s="43"/>
      <c r="O290" s="43"/>
      <c r="P290" s="43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5" customHeight="1">
      <c r="A291" s="10"/>
      <c r="B291" s="80"/>
      <c r="C291" s="10"/>
      <c r="D291" s="22"/>
      <c r="E291" s="10"/>
      <c r="F291" s="10"/>
      <c r="G291" s="43"/>
      <c r="H291" s="10"/>
      <c r="I291" s="10"/>
      <c r="K291" s="43"/>
      <c r="L291" s="43"/>
      <c r="M291" s="43"/>
      <c r="N291" s="43"/>
      <c r="O291" s="43"/>
      <c r="P291" s="43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5" customHeight="1">
      <c r="A292" s="10"/>
      <c r="B292" s="1"/>
      <c r="C292" s="10"/>
      <c r="D292" s="22"/>
      <c r="E292" s="10"/>
      <c r="F292" s="10"/>
      <c r="G292" s="43"/>
      <c r="H292" s="10"/>
      <c r="I292" s="10"/>
      <c r="K292" s="43"/>
      <c r="L292" s="43"/>
      <c r="M292" s="43"/>
      <c r="N292" s="43"/>
      <c r="O292" s="43"/>
      <c r="P292" s="43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5" customHeight="1">
      <c r="A293" s="10"/>
      <c r="B293" s="60" t="str">
        <f>B278&amp;" lag - Dobbel Serie"</f>
        <v>10 lag - Dobbel Serie</v>
      </c>
      <c r="C293" s="10"/>
      <c r="D293" s="65" t="str">
        <f>D278&amp;" lag - Dobbel Serie"</f>
        <v>10 lag - Dobbel Serie</v>
      </c>
      <c r="E293" s="10"/>
      <c r="F293" s="10"/>
      <c r="G293" s="43"/>
      <c r="H293" s="10"/>
      <c r="I293" s="10"/>
      <c r="K293" s="43"/>
      <c r="L293" s="43"/>
      <c r="M293" s="43"/>
      <c r="N293" s="43"/>
      <c r="O293" s="43"/>
      <c r="P293" s="43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5" customHeight="1">
      <c r="A294" s="10"/>
      <c r="B294" s="60" t="str">
        <f>(B278-1)*2&amp;" Kamper"</f>
        <v>18 Kamper</v>
      </c>
      <c r="C294" s="10"/>
      <c r="D294" s="64" t="str">
        <f>(D278-1)*2&amp;" Kamper"</f>
        <v>18 Kamper</v>
      </c>
      <c r="E294" s="10"/>
      <c r="F294" s="10"/>
      <c r="G294" s="10"/>
      <c r="H294" s="10"/>
      <c r="I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5" customHeight="1">
      <c r="A295" s="10"/>
      <c r="B295" s="241" t="s">
        <v>353</v>
      </c>
      <c r="C295" s="10"/>
      <c r="D295" s="241" t="s">
        <v>353</v>
      </c>
      <c r="E295" s="83"/>
      <c r="F295" s="10"/>
      <c r="G295" s="10"/>
      <c r="H295" s="10"/>
      <c r="I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5" customHeight="1">
      <c r="A296" s="10"/>
      <c r="B296" s="39"/>
      <c r="C296" s="83"/>
      <c r="D296" s="39"/>
      <c r="E296" s="83"/>
      <c r="F296" s="10"/>
      <c r="G296" s="10"/>
      <c r="H296" s="10"/>
      <c r="I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5" customHeight="1">
      <c r="A297" s="10"/>
      <c r="B297" s="39"/>
      <c r="C297" s="83"/>
      <c r="D297" s="39"/>
      <c r="E297" s="83"/>
      <c r="F297" s="10"/>
      <c r="G297" s="10"/>
      <c r="H297" s="10"/>
      <c r="I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5" customHeight="1">
      <c r="A298" s="10"/>
      <c r="B298" s="10"/>
      <c r="C298" s="10"/>
      <c r="D298" s="10"/>
      <c r="E298" s="10"/>
      <c r="F298" s="10"/>
      <c r="G298" s="10"/>
      <c r="H298" s="10"/>
      <c r="I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8">
      <c r="A299" s="10"/>
      <c r="B299" s="10"/>
      <c r="C299" s="10"/>
      <c r="D299" s="10"/>
      <c r="E299" s="10"/>
      <c r="F299" s="43" t="s">
        <v>354</v>
      </c>
      <c r="G299" s="10"/>
      <c r="H299" s="10"/>
      <c r="I299" s="10"/>
      <c r="K299" s="10"/>
      <c r="L299" s="10"/>
      <c r="M299" s="10"/>
      <c r="N299" s="10"/>
      <c r="O299" s="10"/>
      <c r="P299" s="10"/>
      <c r="Q299" s="41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8">
      <c r="A300" s="10"/>
      <c r="B300" s="5">
        <v>11</v>
      </c>
      <c r="C300" s="43"/>
      <c r="D300" s="5">
        <v>11</v>
      </c>
      <c r="E300" s="10"/>
      <c r="F300" s="5">
        <f>COUNTA(F302:F313)</f>
        <v>8</v>
      </c>
      <c r="G300" s="10"/>
      <c r="H300" s="43"/>
      <c r="I300" s="10"/>
      <c r="K300" s="10"/>
      <c r="L300" s="10"/>
      <c r="M300" s="10"/>
      <c r="N300" s="10"/>
      <c r="O300" s="10"/>
      <c r="P300" s="10"/>
      <c r="Q300" s="41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4.4">
      <c r="A301" s="10"/>
      <c r="B301" s="68" t="s">
        <v>355</v>
      </c>
      <c r="C301" s="10"/>
      <c r="D301" s="68" t="s">
        <v>356</v>
      </c>
      <c r="E301" s="21"/>
      <c r="F301" s="66" t="s">
        <v>357</v>
      </c>
      <c r="G301" s="10"/>
      <c r="H301" s="10"/>
      <c r="I301" s="10"/>
      <c r="K301" s="10"/>
      <c r="L301" s="10"/>
      <c r="M301" s="10"/>
      <c r="N301" s="10"/>
      <c r="O301" s="10"/>
      <c r="P301" s="10"/>
      <c r="Q301" s="41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4.4">
      <c r="A302" s="10"/>
      <c r="B302" s="95" t="s">
        <v>89</v>
      </c>
      <c r="C302" s="10"/>
      <c r="D302" s="95" t="s">
        <v>183</v>
      </c>
      <c r="E302" s="21"/>
      <c r="F302" s="77" t="s">
        <v>23</v>
      </c>
      <c r="G302" s="10"/>
      <c r="H302" s="10"/>
      <c r="I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4.4">
      <c r="A303" s="10"/>
      <c r="B303" s="95" t="s">
        <v>101</v>
      </c>
      <c r="C303" s="10"/>
      <c r="D303" s="95" t="s">
        <v>59</v>
      </c>
      <c r="E303" s="10"/>
      <c r="F303" s="77" t="s">
        <v>22</v>
      </c>
      <c r="G303" s="10"/>
      <c r="H303"/>
      <c r="I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4.4">
      <c r="A304" s="10"/>
      <c r="B304" s="78" t="s">
        <v>159</v>
      </c>
      <c r="C304" s="10"/>
      <c r="D304" s="95" t="s">
        <v>124</v>
      </c>
      <c r="E304" s="10"/>
      <c r="F304" s="77" t="s">
        <v>160</v>
      </c>
      <c r="G304" s="10"/>
      <c r="H304"/>
      <c r="I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4.4">
      <c r="A305" s="10"/>
      <c r="B305" s="95" t="s">
        <v>107</v>
      </c>
      <c r="C305" s="10"/>
      <c r="D305" s="95" t="s">
        <v>27</v>
      </c>
      <c r="E305" s="10"/>
      <c r="F305" s="262" t="s">
        <v>275</v>
      </c>
      <c r="G305" s="10"/>
      <c r="H305"/>
      <c r="I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4.4">
      <c r="A306" s="10"/>
      <c r="B306" s="45" t="s">
        <v>106</v>
      </c>
      <c r="C306" s="10"/>
      <c r="D306" s="45" t="s">
        <v>95</v>
      </c>
      <c r="E306" s="10"/>
      <c r="F306" s="77" t="s">
        <v>426</v>
      </c>
      <c r="G306" s="10"/>
      <c r="H306" s="187"/>
      <c r="I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4.4">
      <c r="A307" s="10"/>
      <c r="B307" s="95" t="s">
        <v>76</v>
      </c>
      <c r="C307" s="10"/>
      <c r="D307" s="95" t="s">
        <v>91</v>
      </c>
      <c r="E307" s="10"/>
      <c r="F307" s="77" t="s">
        <v>111</v>
      </c>
      <c r="G307" s="10"/>
      <c r="I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4.4">
      <c r="A308" s="10"/>
      <c r="B308" s="95" t="s">
        <v>84</v>
      </c>
      <c r="C308" s="10"/>
      <c r="D308" s="95" t="s">
        <v>105</v>
      </c>
      <c r="E308" s="10"/>
      <c r="F308" s="22" t="s">
        <v>142</v>
      </c>
      <c r="G308" s="10"/>
      <c r="H308"/>
      <c r="I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4.4">
      <c r="A309" s="10"/>
      <c r="B309" s="95" t="s">
        <v>86</v>
      </c>
      <c r="C309" s="10"/>
      <c r="D309" s="45" t="s">
        <v>112</v>
      </c>
      <c r="E309" s="10"/>
      <c r="F309" s="77" t="s">
        <v>30</v>
      </c>
      <c r="G309" s="10"/>
      <c r="H309" s="10"/>
      <c r="I309" s="10"/>
      <c r="K309" s="10"/>
      <c r="L309" s="10"/>
      <c r="M309" s="10"/>
      <c r="N309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4.4">
      <c r="A310" s="10"/>
      <c r="B310" s="95" t="s">
        <v>324</v>
      </c>
      <c r="C310" s="10"/>
      <c r="D310" s="95" t="s">
        <v>25</v>
      </c>
      <c r="E310" s="10"/>
      <c r="F310" s="124"/>
      <c r="G310" s="10"/>
      <c r="H310" s="240"/>
      <c r="I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4.4">
      <c r="A311" s="10"/>
      <c r="B311" s="95" t="s">
        <v>190</v>
      </c>
      <c r="C311" s="10"/>
      <c r="D311" s="95" t="s">
        <v>358</v>
      </c>
      <c r="E311" s="10"/>
      <c r="F311" s="1"/>
      <c r="G311" s="10"/>
      <c r="H311"/>
      <c r="I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4.4">
      <c r="A312" s="10"/>
      <c r="B312" s="77"/>
      <c r="C312" s="10"/>
      <c r="D312" s="77" t="s">
        <v>85</v>
      </c>
      <c r="E312" s="10"/>
      <c r="F312" s="1"/>
      <c r="G312" s="10"/>
      <c r="H312"/>
      <c r="I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4.4">
      <c r="A313" s="10"/>
      <c r="B313" s="22"/>
      <c r="C313" s="10"/>
      <c r="D313" s="1"/>
      <c r="E313" s="10"/>
      <c r="F313" s="1"/>
      <c r="G313" s="10"/>
      <c r="H313"/>
      <c r="I313" s="10"/>
      <c r="K313" s="10"/>
      <c r="L313" s="10"/>
      <c r="M313" s="10"/>
      <c r="N313" s="10"/>
      <c r="O313" s="10"/>
      <c r="P313" s="10"/>
      <c r="Q313" s="41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4.4">
      <c r="A314" s="10"/>
      <c r="B314" s="68" t="str">
        <f>B300&amp;" lag - Enkel Serie"</f>
        <v>11 lag - Enkel Serie</v>
      </c>
      <c r="C314" s="10"/>
      <c r="D314" s="68" t="str">
        <f>D300&amp;" lag - Enkel Serie"</f>
        <v>11 lag - Enkel Serie</v>
      </c>
      <c r="E314" s="10"/>
      <c r="F314" s="73" t="str">
        <f>F300&amp;" lag - Trippel Serie"</f>
        <v>8 lag - Trippel Serie</v>
      </c>
      <c r="G314" s="10"/>
      <c r="H314"/>
      <c r="I314" s="10"/>
      <c r="K314" s="10"/>
      <c r="L314" s="10"/>
      <c r="M314" s="10"/>
      <c r="N314" s="10"/>
      <c r="O314" s="10"/>
      <c r="P314" s="10"/>
      <c r="Q314" s="41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4.4">
      <c r="A315" s="10"/>
      <c r="B315" s="69" t="str">
        <f>(B300-1)*1&amp;" Kamper"</f>
        <v>10 Kamper</v>
      </c>
      <c r="C315" s="10"/>
      <c r="D315" s="69" t="str">
        <f>(D300-1)*1&amp;" Kamper"</f>
        <v>10 Kamper</v>
      </c>
      <c r="E315" s="10"/>
      <c r="F315" s="73" t="str">
        <f>(F300-1)*3&amp; " kamper"</f>
        <v>21 kamper</v>
      </c>
      <c r="G315" s="10"/>
      <c r="H315"/>
      <c r="I315" s="10"/>
      <c r="K315" s="10"/>
      <c r="L315" s="10"/>
      <c r="M315" s="10"/>
      <c r="N315" s="10"/>
      <c r="O315" s="10"/>
      <c r="P315" s="10"/>
      <c r="Q315" s="41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43.2">
      <c r="A316" s="10"/>
      <c r="B316" s="220" t="s">
        <v>413</v>
      </c>
      <c r="C316"/>
      <c r="D316" s="220" t="s">
        <v>413</v>
      </c>
      <c r="E316"/>
      <c r="F316" s="239" t="s">
        <v>316</v>
      </c>
      <c r="G316" s="10"/>
      <c r="H316"/>
      <c r="I316" s="10"/>
      <c r="K316" s="10"/>
      <c r="L316" s="10"/>
      <c r="M316" s="10"/>
      <c r="N316" s="10"/>
      <c r="O316" s="10"/>
      <c r="P316" s="10"/>
      <c r="Q316" s="41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" customHeight="1">
      <c r="A317" s="10"/>
      <c r="B317"/>
      <c r="C317" s="10"/>
      <c r="D317" s="10"/>
      <c r="E317" s="10"/>
      <c r="F317" s="10"/>
      <c r="G317" s="10"/>
      <c r="H317"/>
      <c r="I317" s="10"/>
      <c r="K317" s="10"/>
      <c r="L317" s="10"/>
      <c r="M317" s="10"/>
      <c r="N317" s="10"/>
      <c r="O317" s="10"/>
      <c r="P317" s="10"/>
      <c r="Q317" s="41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" customHeight="1">
      <c r="A318" s="10"/>
      <c r="B318" s="10" t="s">
        <v>430</v>
      </c>
      <c r="C318" s="10"/>
      <c r="D318" s="10" t="s">
        <v>430</v>
      </c>
      <c r="E318" s="10"/>
      <c r="F318" s="10"/>
      <c r="G318" s="10"/>
      <c r="H318"/>
      <c r="I318" s="10"/>
      <c r="K318" s="10"/>
      <c r="L318" s="10"/>
      <c r="M318" s="10"/>
      <c r="N318" s="10"/>
      <c r="O318" s="10"/>
      <c r="P318" s="10"/>
      <c r="Q318" s="41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" customHeight="1">
      <c r="A319" s="10"/>
      <c r="B319" s="10"/>
      <c r="C319" s="10"/>
      <c r="D319" s="10"/>
      <c r="E319" s="10"/>
      <c r="F319" s="79"/>
      <c r="G319" s="10"/>
      <c r="H319" s="10"/>
      <c r="I319" s="10"/>
      <c r="K319" s="10"/>
      <c r="L319" s="10"/>
      <c r="M319" s="10"/>
      <c r="N319" s="10"/>
      <c r="O319" s="10"/>
      <c r="P319" s="10"/>
      <c r="Q319" s="41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ht="14.4">
      <c r="A320" s="10"/>
      <c r="B320" s="10"/>
      <c r="C320" s="10"/>
      <c r="D320" s="10"/>
      <c r="E320" s="10"/>
      <c r="F320" s="79"/>
      <c r="G320" s="10"/>
      <c r="H320" s="10"/>
      <c r="I320" s="10"/>
      <c r="K320" s="10"/>
      <c r="L320" s="10"/>
      <c r="M320" s="10"/>
      <c r="N320" s="10"/>
      <c r="O320" s="10"/>
      <c r="P320" s="10"/>
      <c r="Q320" s="41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ht="14.4">
      <c r="A321" s="10"/>
      <c r="B321" s="52"/>
      <c r="C321" s="10"/>
      <c r="D321" s="10"/>
      <c r="E321" s="10"/>
      <c r="F321" s="10"/>
      <c r="G321" s="10"/>
      <c r="H321" s="10"/>
      <c r="I321" s="10"/>
      <c r="K321" s="10"/>
      <c r="L321" s="10"/>
      <c r="M321" s="10"/>
      <c r="N321" s="10"/>
      <c r="O321" s="10"/>
      <c r="P321" s="10"/>
      <c r="Q321" s="41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s="56" customFormat="1" ht="21">
      <c r="B322" s="54" t="s">
        <v>359</v>
      </c>
      <c r="F322" s="54">
        <f>B324+D324+F324</f>
        <v>26</v>
      </c>
      <c r="G322" s="54" t="s">
        <v>6</v>
      </c>
      <c r="H322" s="54"/>
      <c r="N322" s="54"/>
      <c r="O322" s="54"/>
    </row>
    <row r="323" spans="1:33" ht="18">
      <c r="A323" s="10"/>
      <c r="B323" s="43"/>
      <c r="C323" s="10"/>
      <c r="D323"/>
      <c r="E323" s="50"/>
      <c r="F323" s="10"/>
      <c r="G323" s="10"/>
      <c r="H323" s="43"/>
      <c r="I323"/>
      <c r="K323" s="43"/>
      <c r="L323" s="18"/>
      <c r="M323"/>
      <c r="N323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4.4">
      <c r="A324" s="10"/>
      <c r="B324" s="21">
        <f>COUNTA( B326:B337)</f>
        <v>9</v>
      </c>
      <c r="C324" s="10"/>
      <c r="D324" s="5">
        <f>COUNTA(D326:D336)</f>
        <v>11</v>
      </c>
      <c r="E324" s="10"/>
      <c r="F324" s="5">
        <f>COUNTA(F326:F336)</f>
        <v>6</v>
      </c>
      <c r="G324" s="10"/>
      <c r="H324" s="5"/>
      <c r="I324"/>
      <c r="J324" s="21"/>
      <c r="K324" s="10"/>
      <c r="L324" s="5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4.4">
      <c r="A325" s="10"/>
      <c r="B325" s="72" t="s">
        <v>360</v>
      </c>
      <c r="C325" s="10"/>
      <c r="D325" s="73" t="s">
        <v>361</v>
      </c>
      <c r="E325" s="10"/>
      <c r="F325" s="73" t="s">
        <v>420</v>
      </c>
      <c r="G325" s="10"/>
      <c r="H325" s="79"/>
      <c r="I325"/>
      <c r="J325" s="79"/>
      <c r="K325" s="10"/>
      <c r="L325" s="79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4.4">
      <c r="A326" s="10"/>
      <c r="B326" s="128" t="s">
        <v>57</v>
      </c>
      <c r="C326" s="10"/>
      <c r="D326" s="95" t="s">
        <v>93</v>
      </c>
      <c r="E326" s="10"/>
      <c r="F326" s="1" t="s">
        <v>22</v>
      </c>
      <c r="G326" s="10"/>
      <c r="H326" s="10"/>
      <c r="I326"/>
      <c r="K326" s="10"/>
      <c r="L326" s="237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4.4">
      <c r="A327" s="10"/>
      <c r="B327" s="95" t="s">
        <v>64</v>
      </c>
      <c r="C327" s="10"/>
      <c r="D327" s="95" t="s">
        <v>60</v>
      </c>
      <c r="E327" s="10"/>
      <c r="F327" s="1" t="s">
        <v>35</v>
      </c>
      <c r="G327" s="10"/>
      <c r="H327"/>
      <c r="I327"/>
      <c r="K327" s="10"/>
      <c r="L327" s="237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4.4">
      <c r="A328" s="10"/>
      <c r="B328" s="95" t="s">
        <v>129</v>
      </c>
      <c r="C328" s="10"/>
      <c r="D328" s="95" t="s">
        <v>80</v>
      </c>
      <c r="E328" s="10"/>
      <c r="F328" s="1" t="s">
        <v>108</v>
      </c>
      <c r="G328" s="10"/>
      <c r="H328"/>
      <c r="I328"/>
      <c r="K328" s="10"/>
      <c r="L328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15" customHeight="1">
      <c r="A329" s="10"/>
      <c r="B329" s="95" t="s">
        <v>109</v>
      </c>
      <c r="C329" s="10"/>
      <c r="D329" s="95" t="s">
        <v>164</v>
      </c>
      <c r="E329" s="10"/>
      <c r="F329" s="1" t="s">
        <v>142</v>
      </c>
      <c r="G329" s="10"/>
      <c r="H329"/>
      <c r="I329"/>
      <c r="K329" s="10"/>
      <c r="L329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4.4">
      <c r="A330" s="10"/>
      <c r="B330" s="95" t="s">
        <v>418</v>
      </c>
      <c r="C330" s="10"/>
      <c r="D330" s="95" t="s">
        <v>44</v>
      </c>
      <c r="E330" s="10"/>
      <c r="F330" s="1" t="s">
        <v>36</v>
      </c>
      <c r="G330" s="10"/>
      <c r="H330"/>
      <c r="I330"/>
      <c r="K330" s="10"/>
      <c r="L33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" customHeight="1">
      <c r="A331" s="10"/>
      <c r="B331" s="95" t="s">
        <v>79</v>
      </c>
      <c r="C331" s="10"/>
      <c r="D331" s="95" t="s">
        <v>159</v>
      </c>
      <c r="E331" s="10"/>
      <c r="F331" s="1" t="s">
        <v>362</v>
      </c>
      <c r="G331" s="10"/>
      <c r="H331"/>
      <c r="I331"/>
      <c r="K331" s="10"/>
      <c r="L331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4.4">
      <c r="A332" s="10"/>
      <c r="B332" s="95" t="s">
        <v>49</v>
      </c>
      <c r="C332" s="10"/>
      <c r="D332" s="95" t="s">
        <v>72</v>
      </c>
      <c r="E332" s="10"/>
      <c r="F332" s="1"/>
      <c r="G332" s="10"/>
      <c r="H332"/>
      <c r="I332"/>
      <c r="K332" s="10"/>
      <c r="L332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4.4">
      <c r="A333" s="10"/>
      <c r="B333" s="95" t="s">
        <v>157</v>
      </c>
      <c r="C333" s="10"/>
      <c r="D333" s="95" t="s">
        <v>363</v>
      </c>
      <c r="E333" s="10"/>
      <c r="F333" s="1"/>
      <c r="G333" s="10"/>
      <c r="H333"/>
      <c r="I333"/>
      <c r="K333" s="10"/>
      <c r="L333" s="237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4.4">
      <c r="A334" s="10"/>
      <c r="B334" s="257" t="s">
        <v>15</v>
      </c>
      <c r="C334" s="10"/>
      <c r="D334" s="95" t="s">
        <v>114</v>
      </c>
      <c r="E334" s="10"/>
      <c r="F334" s="1"/>
      <c r="G334" s="10"/>
      <c r="H334" s="10"/>
      <c r="I334"/>
      <c r="J334" s="10"/>
      <c r="K334" s="10"/>
      <c r="L334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4.4">
      <c r="A335" s="10"/>
      <c r="B335" s="80"/>
      <c r="C335" s="10"/>
      <c r="D335" s="95" t="s">
        <v>53</v>
      </c>
      <c r="E335" s="10"/>
      <c r="F335" s="1"/>
      <c r="G335" s="10"/>
      <c r="H335" s="10"/>
      <c r="I335"/>
      <c r="J335" s="10"/>
      <c r="K335" s="10"/>
      <c r="L335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4.4">
      <c r="A336" s="10"/>
      <c r="B336" s="1"/>
      <c r="C336" s="10"/>
      <c r="D336" s="95" t="s">
        <v>140</v>
      </c>
      <c r="E336" s="10"/>
      <c r="F336" s="1"/>
      <c r="G336" s="10"/>
      <c r="H336" s="10"/>
      <c r="I336"/>
      <c r="J336" s="10"/>
      <c r="K336" s="10"/>
      <c r="L336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4.4">
      <c r="A337" s="10"/>
      <c r="B337" s="1"/>
      <c r="C337" s="10"/>
      <c r="D337" s="95" t="s">
        <v>85</v>
      </c>
      <c r="E337" s="10"/>
      <c r="F337" s="1"/>
      <c r="G337" s="10"/>
      <c r="H337" s="10"/>
      <c r="I337"/>
      <c r="J337" s="10"/>
      <c r="K337" s="10"/>
      <c r="L337" s="237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4.4">
      <c r="A338" s="10"/>
      <c r="B338" s="1"/>
      <c r="C338" s="10"/>
      <c r="D338" s="95" t="s">
        <v>121</v>
      </c>
      <c r="E338" s="10"/>
      <c r="F338" s="1"/>
      <c r="G338" s="10"/>
      <c r="H338" s="10"/>
      <c r="I338"/>
      <c r="J338" s="10"/>
      <c r="K338" s="10"/>
      <c r="L338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4.4">
      <c r="A339" s="10"/>
      <c r="B339" s="65" t="str">
        <f>B324&amp;" lag - Dobbel Serie"</f>
        <v>9 lag - Dobbel Serie</v>
      </c>
      <c r="C339" s="10"/>
      <c r="D339" s="69" t="str">
        <f>D324&amp;" lag - Dobbelt Serie"</f>
        <v>11 lag - Dobbelt Serie</v>
      </c>
      <c r="E339" s="10"/>
      <c r="F339" s="69" t="str">
        <f>F324&amp;" lag - Dobbelt Serie"</f>
        <v>6 lag - Dobbelt Serie</v>
      </c>
      <c r="G339" s="10"/>
      <c r="H339" s="79"/>
      <c r="I339"/>
      <c r="J339" s="79"/>
      <c r="K339" s="10"/>
      <c r="L339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4.4">
      <c r="A340" s="10"/>
      <c r="B340" s="65" t="str">
        <f>(B324-1)*2&amp;" Kamper"</f>
        <v>16 Kamper</v>
      </c>
      <c r="C340" s="10"/>
      <c r="D340" s="69" t="str">
        <f>(D324-1)*2&amp;" Kamper"</f>
        <v>20 Kamper</v>
      </c>
      <c r="E340" s="10"/>
      <c r="F340" s="69" t="str">
        <f>(F324-1)*2&amp;" Kamper"</f>
        <v>10 Kamper</v>
      </c>
      <c r="G340" s="10"/>
      <c r="H340" s="79"/>
      <c r="I340"/>
      <c r="J340" s="79"/>
      <c r="K340" s="10"/>
      <c r="L34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4.4">
      <c r="A341" s="10"/>
      <c r="B341" s="122" t="s">
        <v>148</v>
      </c>
      <c r="C341" s="10"/>
      <c r="D341" s="121" t="s">
        <v>419</v>
      </c>
      <c r="E341" s="10"/>
      <c r="F341" s="122" t="s">
        <v>419</v>
      </c>
      <c r="G341" s="10"/>
      <c r="H341" s="10"/>
      <c r="I341" s="10"/>
      <c r="J341" s="10"/>
      <c r="K341" s="10"/>
      <c r="L341" s="237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4.4">
      <c r="A342" s="10"/>
      <c r="B342" s="10"/>
      <c r="C342" s="10"/>
      <c r="D342" s="10"/>
      <c r="E342" s="10"/>
      <c r="F342" s="10"/>
      <c r="G342" s="10"/>
      <c r="H342" s="10"/>
      <c r="I342" s="10"/>
      <c r="K342" s="10"/>
      <c r="L342" s="79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customFormat="1" ht="14.4">
      <c r="B343" s="10"/>
      <c r="C343" s="10"/>
      <c r="D343" s="10"/>
      <c r="E343" s="10"/>
      <c r="F343" s="10"/>
      <c r="G343" s="10"/>
      <c r="H343" s="10"/>
      <c r="I343" s="10"/>
      <c r="K343" s="10"/>
      <c r="L343" s="79"/>
      <c r="M343" s="10"/>
      <c r="N343" s="10"/>
      <c r="O343" s="10"/>
      <c r="P343" s="10"/>
      <c r="Q343" s="10"/>
      <c r="R343" s="10"/>
      <c r="T343" s="10"/>
      <c r="U343" s="10"/>
      <c r="V343" s="10"/>
      <c r="W343" s="10"/>
      <c r="X343" s="10"/>
      <c r="Y343" s="10"/>
      <c r="Z343" s="10"/>
    </row>
    <row r="344" spans="1:33" ht="14.4">
      <c r="A344" s="10"/>
      <c r="B344"/>
      <c r="C344" s="10"/>
      <c r="D344" s="10"/>
      <c r="E344" s="10"/>
      <c r="F344" s="10"/>
      <c r="G344" s="10"/>
      <c r="H344" s="10"/>
      <c r="I344" s="10"/>
      <c r="K344" s="10"/>
      <c r="L344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4.4">
      <c r="A345" s="10"/>
      <c r="B345"/>
      <c r="C345" s="10"/>
      <c r="D345" s="10"/>
      <c r="E345" s="10"/>
      <c r="F345" s="10"/>
      <c r="G345" s="10"/>
      <c r="H345" s="10"/>
      <c r="I345" s="10"/>
      <c r="K345" s="10"/>
      <c r="L345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4.4">
      <c r="A346" s="10"/>
      <c r="B346"/>
      <c r="C346" s="10"/>
      <c r="D346" s="10"/>
      <c r="E346" s="10"/>
      <c r="F346" s="10"/>
      <c r="G346" s="10"/>
      <c r="H346" s="10"/>
      <c r="I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4.4">
      <c r="A347" s="10"/>
      <c r="B347"/>
      <c r="C347" s="10"/>
      <c r="D347" s="10"/>
      <c r="E347" s="10"/>
      <c r="F347" s="10"/>
      <c r="G347" s="10"/>
      <c r="H347" s="10"/>
      <c r="I347" s="10"/>
      <c r="K347" s="10"/>
      <c r="L347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4.4">
      <c r="A348" s="10"/>
      <c r="B348" s="10"/>
      <c r="C348" s="10"/>
      <c r="D348" s="10"/>
      <c r="E348" s="10"/>
      <c r="F348" s="10"/>
      <c r="G348" s="10"/>
      <c r="H348"/>
      <c r="I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s="56" customFormat="1" ht="21">
      <c r="B349" s="54"/>
      <c r="F349" s="54"/>
      <c r="G349" s="54"/>
      <c r="H349" s="54"/>
      <c r="N349" s="54"/>
      <c r="O349" s="54"/>
    </row>
    <row r="350" spans="1:33" ht="14.4">
      <c r="A350" s="10"/>
      <c r="B350" s="10"/>
      <c r="C350" s="10"/>
      <c r="D350" s="10"/>
      <c r="E350" s="10"/>
      <c r="F350" s="10"/>
      <c r="G350" s="10"/>
      <c r="H350" s="10"/>
      <c r="I350" s="10"/>
      <c r="K350" s="10"/>
      <c r="L350" s="10"/>
      <c r="M350" s="10"/>
      <c r="N350" s="10"/>
      <c r="O350" s="10"/>
      <c r="P350" s="10"/>
      <c r="Q350" s="41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ht="14.4">
      <c r="A351" s="10"/>
      <c r="B351" s="127"/>
      <c r="C351" s="10"/>
      <c r="D351" s="10"/>
      <c r="E351" s="10"/>
      <c r="F351" s="10"/>
      <c r="G351" s="10"/>
      <c r="H351" s="10"/>
      <c r="I351" s="10"/>
      <c r="K351" s="10"/>
      <c r="L351" s="10"/>
      <c r="M351" s="10"/>
      <c r="N351" s="10"/>
      <c r="O351" s="10"/>
      <c r="P351" s="10"/>
      <c r="Q351" s="41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ht="14.4">
      <c r="A352" s="10"/>
      <c r="B352"/>
      <c r="C352" s="10"/>
      <c r="D352" s="10"/>
      <c r="E352" s="10"/>
      <c r="F352" s="10"/>
      <c r="G352" s="10"/>
      <c r="H352" s="10"/>
      <c r="I352" s="10"/>
      <c r="K352" s="10"/>
      <c r="L352" s="10"/>
      <c r="M352" s="10"/>
      <c r="N352" s="10"/>
      <c r="O352" s="10"/>
      <c r="P352" s="10"/>
      <c r="Q352" s="41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ht="14.4">
      <c r="A353" s="10"/>
      <c r="B353"/>
      <c r="C353" s="10"/>
      <c r="D353" s="10"/>
      <c r="E353" s="10"/>
      <c r="F353" s="10"/>
      <c r="G353" s="10"/>
      <c r="H353" s="10"/>
      <c r="I353" s="10"/>
      <c r="K353" s="10"/>
      <c r="L353" s="10"/>
      <c r="M353" s="10"/>
      <c r="N353" s="10"/>
      <c r="O353" s="10"/>
      <c r="P353" s="10"/>
      <c r="Q353" s="41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ht="14.4">
      <c r="A354" s="10"/>
      <c r="B354" s="10"/>
      <c r="C354" s="10"/>
      <c r="D354" s="10"/>
      <c r="E354" s="10"/>
      <c r="F354" s="10"/>
      <c r="G354" s="10"/>
      <c r="H354" s="10"/>
      <c r="I354" s="10"/>
      <c r="K354" s="10"/>
      <c r="L354" s="10"/>
      <c r="M354" s="10"/>
      <c r="N354" s="10"/>
      <c r="O354" s="10"/>
      <c r="P354" s="10"/>
      <c r="Q354" s="34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4.4">
      <c r="A355" s="10"/>
      <c r="B355" s="10"/>
      <c r="C355" s="10"/>
      <c r="D355" s="10"/>
      <c r="E355" s="10"/>
      <c r="F355" s="10"/>
      <c r="G355" s="10"/>
      <c r="H355" s="10"/>
      <c r="I355" s="10"/>
      <c r="K355" s="10"/>
      <c r="L355" s="10"/>
      <c r="M355" s="10"/>
      <c r="N355" s="10"/>
      <c r="O355" s="10"/>
      <c r="P355" s="10"/>
      <c r="Q355" s="41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ht="14.4">
      <c r="A356" s="10"/>
      <c r="B356" s="10"/>
      <c r="C356" s="10"/>
      <c r="D356" s="10"/>
      <c r="E356" s="10"/>
      <c r="F356" s="10"/>
      <c r="G356" s="10"/>
      <c r="H356" s="10"/>
      <c r="I356" s="10"/>
      <c r="K356" s="10"/>
      <c r="L356" s="10"/>
      <c r="M356" s="10"/>
      <c r="N356" s="10"/>
      <c r="O356" s="10"/>
      <c r="P356" s="10"/>
      <c r="Q356" s="41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ht="14.4">
      <c r="A357" s="10"/>
      <c r="B357" s="10"/>
      <c r="C357" s="10"/>
      <c r="D357" s="10"/>
      <c r="E357" s="10"/>
      <c r="F357" s="10"/>
      <c r="G357" s="10"/>
      <c r="H357" s="10"/>
      <c r="I357" s="10"/>
      <c r="K357" s="10"/>
      <c r="L357" s="10"/>
      <c r="M357" s="10"/>
      <c r="N357" s="10"/>
      <c r="O357" s="10"/>
      <c r="P357" s="10"/>
      <c r="Q357" s="41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ht="14.4">
      <c r="A358" s="10"/>
      <c r="B358" s="10"/>
      <c r="C358" s="10"/>
      <c r="D358" s="10"/>
      <c r="E358" s="10"/>
      <c r="F358" s="10"/>
      <c r="G358" s="10"/>
      <c r="H358" s="10"/>
      <c r="I358" s="10"/>
      <c r="K358" s="10"/>
      <c r="L358" s="10"/>
      <c r="M358" s="10"/>
      <c r="N358" s="10"/>
      <c r="O358" s="10"/>
      <c r="P358" s="10"/>
      <c r="Q358" s="41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ht="14.4">
      <c r="A359" s="10"/>
      <c r="B359" s="10"/>
      <c r="C359" s="10"/>
      <c r="D359" s="10"/>
      <c r="E359" s="10"/>
      <c r="F359" s="10"/>
      <c r="G359" s="10"/>
      <c r="H359" s="10"/>
      <c r="I359" s="10"/>
      <c r="K359" s="10"/>
      <c r="L359" s="10"/>
      <c r="M359" s="10"/>
      <c r="N359" s="10"/>
      <c r="O359" s="10"/>
      <c r="P359" s="10"/>
      <c r="Q359" s="41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</row>
    <row r="360" spans="1:33" ht="14.4">
      <c r="A360" s="10"/>
      <c r="B360" s="10"/>
      <c r="C360" s="10"/>
      <c r="D360" s="10"/>
      <c r="E360" s="10"/>
      <c r="F360" s="10"/>
      <c r="G360" s="10"/>
      <c r="H360" s="10"/>
      <c r="I360" s="10"/>
      <c r="K360" s="10"/>
      <c r="L360" s="10"/>
      <c r="M360" s="10"/>
      <c r="N360" s="10"/>
      <c r="O360" s="10"/>
      <c r="P360" s="10"/>
      <c r="Q360" s="41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ht="14.4">
      <c r="A361" s="10"/>
      <c r="B361"/>
      <c r="C361" s="10"/>
      <c r="D361" s="10"/>
      <c r="E361" s="10"/>
      <c r="F361" s="10"/>
      <c r="G361" s="10"/>
      <c r="H361" s="10"/>
      <c r="I361" s="10"/>
      <c r="K361" s="10"/>
      <c r="L361" s="10"/>
      <c r="M361" s="10"/>
      <c r="N361" s="10"/>
      <c r="O361" s="10"/>
      <c r="P361" s="10"/>
      <c r="Q361" s="41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ht="14.4">
      <c r="A362" s="10"/>
      <c r="B362" s="10"/>
      <c r="C362" s="10"/>
      <c r="D362" s="10"/>
      <c r="E362" s="10"/>
      <c r="F362" s="10"/>
      <c r="G362" s="10"/>
      <c r="H362" s="10"/>
      <c r="I362" s="10"/>
      <c r="K362" s="10"/>
      <c r="L362" s="10"/>
      <c r="M362" s="10"/>
      <c r="N362" s="10"/>
      <c r="O362" s="10"/>
      <c r="P362" s="10"/>
      <c r="Q362" s="41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</row>
    <row r="363" spans="1:33" ht="14.4">
      <c r="A363" s="10"/>
      <c r="B363" s="10"/>
      <c r="C363" s="10"/>
      <c r="D363" s="10"/>
      <c r="E363" s="10"/>
      <c r="F363" s="10"/>
      <c r="G363" s="10"/>
      <c r="H363" s="10"/>
      <c r="I363" s="10"/>
      <c r="K363" s="10"/>
      <c r="L363" s="10"/>
      <c r="M363" s="10"/>
      <c r="N363" s="10"/>
      <c r="O363" s="10"/>
      <c r="P363" s="10"/>
      <c r="Q363" s="41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ht="14.4">
      <c r="A364" s="10"/>
      <c r="B364" s="10"/>
      <c r="C364" s="10"/>
      <c r="D364" s="10"/>
      <c r="E364" s="10"/>
      <c r="F364" s="10"/>
      <c r="G364" s="10"/>
      <c r="H364" s="10"/>
      <c r="I364" s="10"/>
      <c r="K364" s="10"/>
      <c r="L364" s="10"/>
      <c r="M364" s="10"/>
      <c r="N364" s="10"/>
      <c r="O364" s="10"/>
      <c r="P364" s="10"/>
      <c r="Q364" s="41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ht="14.4">
      <c r="A365" s="10"/>
      <c r="B365" s="10"/>
      <c r="C365" s="10"/>
      <c r="D365" s="10"/>
      <c r="E365" s="10"/>
      <c r="F365" s="10"/>
      <c r="G365" s="10"/>
      <c r="H365" s="10"/>
      <c r="I365" s="10"/>
      <c r="K365" s="10"/>
      <c r="L365" s="10"/>
      <c r="M365" s="10"/>
      <c r="N365" s="10"/>
      <c r="O365" s="10"/>
      <c r="P365" s="10"/>
      <c r="Q365" s="41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ht="14.4">
      <c r="A366" s="10"/>
      <c r="B366" s="10"/>
      <c r="C366" s="10"/>
      <c r="D366" s="10"/>
      <c r="E366" s="10"/>
      <c r="F366" s="10"/>
      <c r="G366" s="10"/>
      <c r="H366" s="10"/>
      <c r="I366" s="10"/>
      <c r="K366" s="10"/>
      <c r="L366" s="10"/>
      <c r="M366" s="10"/>
      <c r="N366" s="10"/>
      <c r="O366" s="10"/>
      <c r="P366" s="10"/>
      <c r="Q366" s="41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ht="14.4">
      <c r="A367" s="10"/>
      <c r="B367" s="10"/>
      <c r="C367" s="10"/>
      <c r="D367" s="10"/>
      <c r="E367" s="10"/>
      <c r="F367" s="10"/>
      <c r="G367" s="10"/>
      <c r="H367" s="10"/>
      <c r="I367" s="10"/>
      <c r="K367" s="10"/>
      <c r="L367" s="10"/>
      <c r="M367" s="10"/>
      <c r="N367" s="10"/>
      <c r="O367" s="10"/>
      <c r="P367" s="10"/>
      <c r="Q367" s="41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ht="14.4">
      <c r="A368" s="10"/>
      <c r="B368" s="10"/>
      <c r="C368" s="10"/>
      <c r="D368" s="10"/>
      <c r="E368" s="10"/>
      <c r="F368" s="10"/>
      <c r="G368" s="10"/>
      <c r="H368" s="10"/>
      <c r="I368" s="10"/>
      <c r="K368" s="10"/>
      <c r="L368" s="10"/>
      <c r="M368" s="10"/>
      <c r="N368" s="10"/>
      <c r="O368" s="10"/>
      <c r="P368" s="10"/>
      <c r="Q368" s="41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ht="14.4">
      <c r="A369" s="10"/>
      <c r="B369" s="10"/>
      <c r="C369" s="10"/>
      <c r="D369" s="10"/>
      <c r="E369" s="10"/>
      <c r="F369" s="10"/>
      <c r="G369" s="10"/>
      <c r="H369" s="10"/>
      <c r="I369" s="10"/>
      <c r="K369" s="10"/>
      <c r="L369" s="10"/>
      <c r="M369" s="10"/>
      <c r="N369" s="10"/>
      <c r="O369" s="10"/>
      <c r="P369" s="10"/>
      <c r="Q369" s="41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ht="14.4">
      <c r="A370" s="10"/>
      <c r="B370" s="10"/>
      <c r="C370" s="10"/>
      <c r="D370" s="10"/>
      <c r="E370" s="10"/>
      <c r="F370" s="10"/>
      <c r="G370" s="10"/>
      <c r="H370" s="10"/>
      <c r="I370" s="10"/>
      <c r="K370" s="10"/>
      <c r="L370" s="10"/>
      <c r="M370" s="10"/>
      <c r="N370" s="10"/>
      <c r="O370" s="10"/>
      <c r="P370" s="10"/>
      <c r="Q370" s="41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ht="14.4">
      <c r="A371" s="10"/>
      <c r="B371" s="10"/>
      <c r="C371" s="10"/>
      <c r="D371" s="10"/>
      <c r="E371" s="10"/>
      <c r="F371" s="10"/>
      <c r="G371" s="10"/>
      <c r="H371" s="10"/>
      <c r="I371" s="10"/>
      <c r="K371" s="10"/>
      <c r="L371" s="10"/>
      <c r="M371" s="10"/>
      <c r="N371" s="10"/>
      <c r="O371" s="10"/>
      <c r="P371" s="10"/>
      <c r="Q371" s="41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ht="14.4">
      <c r="A372" s="10"/>
      <c r="B372" s="10"/>
      <c r="C372" s="10"/>
      <c r="D372" s="10"/>
      <c r="E372" s="10"/>
      <c r="F372" s="10"/>
      <c r="G372" s="10"/>
      <c r="H372" s="10"/>
      <c r="I372" s="10"/>
      <c r="K372" s="10"/>
      <c r="L372" s="10"/>
      <c r="M372" s="10"/>
      <c r="N372" s="10"/>
      <c r="O372" s="10"/>
      <c r="P372" s="10"/>
      <c r="Q372" s="41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ht="14.4">
      <c r="A373" s="10"/>
      <c r="B373" s="10"/>
      <c r="C373" s="10"/>
      <c r="D373" s="10"/>
      <c r="E373" s="10"/>
      <c r="F373" s="10"/>
      <c r="G373" s="10"/>
      <c r="H373" s="10"/>
      <c r="I373" s="10"/>
      <c r="K373" s="10"/>
      <c r="L373" s="10"/>
      <c r="M373" s="10"/>
      <c r="N373" s="10"/>
      <c r="O373" s="10"/>
      <c r="P373" s="10"/>
      <c r="Q373" s="41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ht="14.4">
      <c r="A374" s="10"/>
      <c r="B374" s="10"/>
      <c r="C374" s="10"/>
      <c r="D374" s="10"/>
      <c r="E374" s="10"/>
      <c r="F374" s="10"/>
      <c r="G374" s="10"/>
      <c r="H374" s="10"/>
      <c r="I374" s="10"/>
      <c r="K374" s="10"/>
      <c r="L374" s="10"/>
      <c r="M374" s="10"/>
      <c r="N374" s="10"/>
      <c r="O374" s="10"/>
      <c r="P374" s="10"/>
      <c r="Q374" s="41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ht="14.4">
      <c r="A375" s="10"/>
      <c r="B375" s="10"/>
      <c r="C375" s="10"/>
      <c r="D375" s="10"/>
      <c r="E375" s="10"/>
      <c r="F375" s="10"/>
      <c r="G375" s="10"/>
      <c r="H375" s="10"/>
      <c r="I375" s="10"/>
      <c r="K375" s="10"/>
      <c r="L375" s="10"/>
      <c r="M375" s="10"/>
      <c r="N375" s="10"/>
      <c r="O375" s="10"/>
      <c r="P375" s="10"/>
      <c r="Q375" s="41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ht="14.4">
      <c r="A376" s="10"/>
      <c r="B376" s="10"/>
      <c r="C376" s="10"/>
      <c r="D376" s="10"/>
      <c r="E376" s="10"/>
      <c r="F376" s="10"/>
      <c r="G376" s="10"/>
      <c r="H376" s="10"/>
      <c r="I376" s="10"/>
      <c r="K376" s="10"/>
      <c r="L376" s="10"/>
      <c r="M376" s="10"/>
      <c r="N376" s="10"/>
      <c r="O376" s="10"/>
      <c r="P376" s="10"/>
      <c r="Q376" s="41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ht="14.4">
      <c r="A377" s="10"/>
      <c r="B377" s="10"/>
      <c r="C377" s="10"/>
      <c r="D377" s="10"/>
      <c r="E377" s="10"/>
      <c r="F377" s="10"/>
      <c r="G377" s="10"/>
      <c r="H377" s="10"/>
      <c r="I377" s="10"/>
      <c r="K377" s="10"/>
      <c r="L377" s="10"/>
      <c r="M377" s="10"/>
      <c r="N377" s="10"/>
      <c r="O377" s="10"/>
      <c r="P377" s="10"/>
      <c r="Q377" s="41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ht="14.4">
      <c r="A378" s="10"/>
      <c r="B378" s="10"/>
      <c r="C378" s="10"/>
      <c r="D378" s="10"/>
      <c r="E378" s="10"/>
      <c r="F378" s="10"/>
      <c r="G378" s="10"/>
      <c r="H378" s="10"/>
      <c r="I378" s="10"/>
      <c r="K378" s="10"/>
      <c r="L378" s="10"/>
      <c r="M378" s="10"/>
      <c r="N378" s="10"/>
      <c r="O378" s="10"/>
      <c r="P378" s="10"/>
      <c r="Q378" s="41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4.4">
      <c r="A379" s="10"/>
      <c r="B379" s="10"/>
      <c r="C379" s="10"/>
      <c r="D379" s="10"/>
      <c r="E379" s="10"/>
      <c r="F379" s="10"/>
      <c r="G379" s="10"/>
      <c r="H379" s="10"/>
      <c r="I379" s="10"/>
      <c r="K379" s="10"/>
      <c r="L379" s="10"/>
      <c r="M379" s="10"/>
      <c r="N379" s="10"/>
      <c r="O379" s="10"/>
      <c r="P379" s="10"/>
      <c r="Q379" s="41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ht="14.4">
      <c r="A380" s="10"/>
      <c r="B380" s="10"/>
      <c r="C380" s="10"/>
      <c r="D380" s="10"/>
      <c r="E380" s="10"/>
      <c r="F380" s="10"/>
      <c r="G380" s="10"/>
      <c r="H380" s="10"/>
      <c r="I380" s="10"/>
      <c r="K380" s="10"/>
      <c r="L380" s="10"/>
      <c r="M380" s="10"/>
      <c r="N380" s="10"/>
      <c r="O380" s="10"/>
      <c r="P380" s="10"/>
      <c r="Q380" s="41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ht="14.4">
      <c r="A381" s="10"/>
      <c r="B381" s="10"/>
      <c r="C381" s="10"/>
      <c r="D381" s="10"/>
      <c r="E381" s="10"/>
      <c r="F381" s="10"/>
      <c r="G381" s="10"/>
      <c r="H381" s="10"/>
      <c r="I381" s="10"/>
      <c r="K381" s="10"/>
      <c r="L381" s="10"/>
      <c r="M381" s="10"/>
      <c r="N381" s="10"/>
      <c r="O381" s="10"/>
      <c r="P381" s="10"/>
      <c r="Q381" s="41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4.4">
      <c r="A382" s="10"/>
      <c r="B382" s="10"/>
      <c r="C382" s="10"/>
      <c r="D382" s="10"/>
      <c r="E382" s="10"/>
      <c r="F382" s="10"/>
      <c r="G382" s="10"/>
      <c r="H382" s="10"/>
      <c r="I382" s="10"/>
      <c r="K382" s="10"/>
      <c r="L382" s="10"/>
      <c r="M382" s="10"/>
      <c r="N382" s="10"/>
      <c r="O382" s="10"/>
      <c r="P382" s="10"/>
      <c r="Q382" s="41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4.4">
      <c r="A383" s="10"/>
      <c r="B383" s="10"/>
      <c r="C383" s="10"/>
      <c r="D383" s="10"/>
      <c r="E383" s="10"/>
      <c r="F383" s="10"/>
      <c r="G383" s="10"/>
      <c r="H383" s="10"/>
      <c r="I383" s="10"/>
      <c r="K383" s="10"/>
      <c r="L383" s="10"/>
      <c r="M383" s="10"/>
      <c r="N383" s="10"/>
      <c r="O383" s="10"/>
      <c r="P383" s="10"/>
      <c r="Q383" s="41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4.4">
      <c r="A384" s="10"/>
      <c r="B384" s="10"/>
      <c r="C384" s="10"/>
      <c r="D384" s="10"/>
      <c r="E384" s="10"/>
      <c r="F384" s="10"/>
      <c r="G384" s="10"/>
      <c r="H384" s="10"/>
      <c r="I384" s="10"/>
      <c r="K384" s="10"/>
      <c r="L384" s="10"/>
      <c r="M384" s="10"/>
      <c r="N384" s="10"/>
      <c r="O384" s="10"/>
      <c r="P384" s="10"/>
      <c r="Q384" s="41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4.4">
      <c r="A385" s="10"/>
      <c r="B385" s="10"/>
      <c r="C385" s="10"/>
      <c r="D385" s="10"/>
      <c r="E385" s="10"/>
      <c r="F385" s="10"/>
      <c r="G385" s="10"/>
      <c r="H385" s="10"/>
      <c r="I385" s="10"/>
      <c r="K385" s="10"/>
      <c r="L385" s="10"/>
      <c r="M385" s="10"/>
      <c r="N385" s="10"/>
      <c r="O385" s="10"/>
      <c r="P385" s="10"/>
      <c r="Q385" s="41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4.4">
      <c r="A386" s="10"/>
      <c r="B386" s="10"/>
      <c r="C386" s="10"/>
      <c r="D386" s="10"/>
      <c r="E386" s="10"/>
      <c r="F386" s="10"/>
      <c r="G386" s="10"/>
      <c r="H386" s="10"/>
      <c r="I386" s="10"/>
      <c r="K386" s="10"/>
      <c r="L386" s="10"/>
      <c r="M386" s="10"/>
      <c r="N386" s="10"/>
      <c r="O386" s="10"/>
      <c r="P386" s="10"/>
      <c r="Q386" s="41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4.4">
      <c r="A387" s="10"/>
      <c r="B387" s="10"/>
      <c r="C387" s="10"/>
      <c r="D387" s="10"/>
      <c r="E387" s="10"/>
      <c r="F387" s="10"/>
      <c r="G387" s="10"/>
      <c r="H387" s="10"/>
      <c r="I387" s="10"/>
      <c r="K387" s="10"/>
      <c r="L387" s="10"/>
      <c r="M387" s="10"/>
      <c r="N387" s="10"/>
      <c r="O387" s="10"/>
      <c r="P387" s="10"/>
      <c r="Q387" s="41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4.4">
      <c r="A388" s="10"/>
      <c r="B388" s="10"/>
      <c r="C388" s="10"/>
      <c r="D388" s="10"/>
      <c r="E388" s="10"/>
      <c r="F388" s="10"/>
      <c r="G388" s="10"/>
      <c r="H388" s="10"/>
      <c r="I388" s="10"/>
      <c r="K388" s="10"/>
      <c r="L388" s="10"/>
      <c r="M388" s="10"/>
      <c r="N388" s="10"/>
      <c r="O388" s="10"/>
      <c r="P388" s="10"/>
      <c r="Q388" s="41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4.4">
      <c r="A389" s="10"/>
      <c r="B389" s="10"/>
      <c r="C389" s="10"/>
      <c r="D389" s="10"/>
      <c r="E389" s="10"/>
      <c r="F389" s="10"/>
      <c r="G389" s="10"/>
      <c r="H389" s="10"/>
      <c r="I389" s="10"/>
      <c r="K389" s="10"/>
      <c r="L389" s="10"/>
      <c r="M389" s="10"/>
      <c r="N389" s="10"/>
      <c r="O389" s="10"/>
      <c r="P389" s="10"/>
      <c r="Q389" s="41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4.4">
      <c r="A390" s="10"/>
      <c r="B390" s="10"/>
      <c r="C390" s="10"/>
      <c r="D390" s="10"/>
      <c r="E390" s="10"/>
      <c r="F390" s="10"/>
      <c r="G390" s="10"/>
      <c r="H390" s="10"/>
      <c r="I390" s="10"/>
      <c r="K390" s="10"/>
      <c r="L390" s="10"/>
      <c r="M390" s="10"/>
      <c r="N390" s="10"/>
      <c r="O390" s="10"/>
      <c r="P390" s="10"/>
      <c r="Q390" s="41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4.4">
      <c r="A391" s="10"/>
      <c r="B391" s="10"/>
      <c r="C391" s="10"/>
      <c r="D391" s="10"/>
      <c r="E391" s="10"/>
      <c r="F391" s="10"/>
      <c r="G391" s="10"/>
      <c r="H391" s="10"/>
      <c r="I391" s="10"/>
      <c r="K391" s="10"/>
      <c r="L391" s="10"/>
      <c r="M391" s="10"/>
      <c r="N391" s="10"/>
      <c r="O391" s="10"/>
      <c r="P391" s="10"/>
      <c r="Q391" s="41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4.4">
      <c r="A392" s="10"/>
      <c r="B392" s="10"/>
      <c r="C392" s="10"/>
      <c r="D392" s="10"/>
      <c r="E392" s="10"/>
      <c r="F392" s="10"/>
      <c r="G392" s="10"/>
      <c r="H392" s="10"/>
      <c r="I392" s="10"/>
      <c r="K392" s="10"/>
      <c r="L392" s="10"/>
      <c r="M392" s="10"/>
      <c r="N392" s="10"/>
      <c r="O392" s="10"/>
      <c r="P392" s="10"/>
      <c r="Q392" s="41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4.4">
      <c r="A393" s="10"/>
      <c r="B393" s="10"/>
      <c r="C393" s="10"/>
      <c r="D393" s="10"/>
      <c r="E393" s="10"/>
      <c r="F393" s="10"/>
      <c r="G393" s="10"/>
      <c r="H393" s="10"/>
      <c r="I393" s="10"/>
      <c r="K393" s="10"/>
      <c r="L393" s="10"/>
      <c r="M393" s="10"/>
      <c r="N393" s="10"/>
      <c r="O393" s="10"/>
      <c r="P393" s="10"/>
      <c r="Q393" s="41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4.4">
      <c r="A394" s="10"/>
      <c r="B394" s="10"/>
      <c r="C394" s="10"/>
      <c r="D394" s="10"/>
      <c r="E394" s="10"/>
      <c r="F394" s="10"/>
      <c r="G394" s="10"/>
      <c r="H394" s="10"/>
      <c r="I394" s="10"/>
      <c r="K394" s="10"/>
      <c r="L394" s="10"/>
      <c r="M394" s="10"/>
      <c r="N394" s="10"/>
      <c r="O394" s="10"/>
      <c r="P394" s="10"/>
      <c r="Q394" s="41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4.4">
      <c r="A395" s="10"/>
      <c r="B395" s="10"/>
      <c r="C395" s="10"/>
      <c r="D395" s="10"/>
      <c r="E395" s="10"/>
      <c r="F395" s="10"/>
      <c r="G395" s="10"/>
      <c r="H395" s="10"/>
      <c r="I395" s="10"/>
      <c r="K395" s="10"/>
      <c r="L395" s="10"/>
      <c r="M395" s="10"/>
      <c r="N395" s="10"/>
      <c r="O395" s="10"/>
      <c r="P395" s="10"/>
      <c r="Q395" s="41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4.4">
      <c r="A396" s="10"/>
      <c r="B396" s="10"/>
      <c r="C396" s="10"/>
      <c r="D396" s="10"/>
      <c r="E396" s="10"/>
      <c r="F396" s="10"/>
      <c r="G396" s="10"/>
      <c r="H396" s="10"/>
      <c r="I396" s="10"/>
      <c r="K396" s="10"/>
      <c r="L396" s="10"/>
      <c r="M396" s="10"/>
      <c r="N396" s="10"/>
      <c r="O396" s="10"/>
      <c r="P396" s="10"/>
      <c r="Q396" s="41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4.4">
      <c r="A397" s="10"/>
      <c r="B397" s="10"/>
      <c r="C397" s="10"/>
      <c r="D397" s="10"/>
      <c r="E397" s="10"/>
      <c r="F397" s="10"/>
      <c r="G397" s="10"/>
      <c r="H397" s="10"/>
      <c r="I397" s="10"/>
      <c r="K397" s="10"/>
      <c r="L397" s="10"/>
      <c r="M397" s="10"/>
      <c r="N397" s="10"/>
      <c r="O397" s="10"/>
      <c r="P397" s="10"/>
      <c r="Q397" s="41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4.4">
      <c r="A398" s="10"/>
      <c r="B398" s="10"/>
      <c r="C398" s="10"/>
      <c r="D398" s="10"/>
      <c r="E398" s="10"/>
      <c r="F398" s="10"/>
      <c r="G398" s="10"/>
      <c r="H398" s="10"/>
      <c r="I398" s="10"/>
      <c r="K398" s="10"/>
      <c r="L398" s="10"/>
      <c r="M398" s="10"/>
      <c r="N398" s="10"/>
      <c r="O398" s="10"/>
      <c r="P398" s="10"/>
      <c r="Q398" s="41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4.4">
      <c r="A399" s="10"/>
      <c r="B399" s="10"/>
      <c r="C399" s="10"/>
      <c r="D399" s="10"/>
      <c r="E399" s="10"/>
      <c r="F399" s="10"/>
      <c r="G399" s="10"/>
      <c r="H399" s="10"/>
      <c r="I399" s="10"/>
      <c r="K399" s="10"/>
      <c r="L399" s="10"/>
      <c r="M399" s="10"/>
      <c r="N399" s="10"/>
      <c r="O399" s="10"/>
      <c r="P399" s="10"/>
      <c r="Q399" s="41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4.4">
      <c r="A400" s="10"/>
      <c r="B400" s="10"/>
      <c r="C400" s="10"/>
      <c r="D400" s="10"/>
      <c r="E400" s="10"/>
      <c r="F400" s="10"/>
      <c r="G400" s="10"/>
      <c r="H400" s="10"/>
      <c r="I400" s="10"/>
      <c r="K400" s="10"/>
      <c r="L400" s="10"/>
      <c r="M400" s="10"/>
      <c r="N400" s="10"/>
      <c r="O400" s="10"/>
      <c r="P400" s="10"/>
      <c r="Q400" s="41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4.4">
      <c r="A401" s="10"/>
      <c r="B401" s="10"/>
      <c r="C401" s="10"/>
      <c r="D401" s="10"/>
      <c r="E401" s="10"/>
      <c r="F401" s="10"/>
      <c r="G401" s="10"/>
      <c r="H401" s="10"/>
      <c r="I401" s="10"/>
      <c r="K401" s="10"/>
      <c r="L401" s="10"/>
      <c r="M401" s="10"/>
      <c r="N401" s="10"/>
      <c r="O401" s="10"/>
      <c r="P401" s="10"/>
      <c r="Q401" s="41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4.4">
      <c r="A402" s="10"/>
      <c r="B402" s="10"/>
      <c r="C402" s="10"/>
      <c r="D402" s="10"/>
      <c r="E402" s="10"/>
      <c r="F402" s="10"/>
      <c r="G402" s="10"/>
      <c r="H402" s="10"/>
      <c r="I402" s="10"/>
      <c r="K402" s="10"/>
      <c r="L402" s="10"/>
      <c r="M402" s="10"/>
      <c r="N402" s="10"/>
      <c r="O402" s="10"/>
      <c r="P402" s="10"/>
      <c r="Q402" s="41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4.4">
      <c r="A403" s="10"/>
      <c r="B403" s="10"/>
      <c r="C403" s="10"/>
      <c r="D403" s="10"/>
      <c r="E403" s="10"/>
      <c r="F403" s="10"/>
      <c r="G403" s="10"/>
      <c r="H403" s="10"/>
      <c r="I403" s="10"/>
      <c r="K403" s="10"/>
      <c r="L403" s="10"/>
      <c r="M403" s="10"/>
      <c r="N403" s="10"/>
      <c r="O403" s="10"/>
      <c r="P403" s="10"/>
      <c r="Q403" s="41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4.4">
      <c r="A404" s="10"/>
      <c r="B404" s="10"/>
      <c r="C404" s="10"/>
      <c r="D404" s="10"/>
      <c r="E404" s="10"/>
      <c r="F404" s="10"/>
      <c r="G404" s="10"/>
      <c r="H404" s="10"/>
      <c r="I404" s="10"/>
      <c r="K404" s="10"/>
      <c r="L404" s="10"/>
      <c r="M404" s="10"/>
      <c r="N404" s="10"/>
      <c r="O404" s="10"/>
      <c r="P404" s="10"/>
      <c r="Q404" s="41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4.4">
      <c r="A405" s="10"/>
      <c r="B405" s="10"/>
      <c r="C405" s="10"/>
      <c r="D405" s="10"/>
      <c r="E405" s="10"/>
      <c r="F405" s="10"/>
      <c r="G405" s="10"/>
      <c r="H405" s="10"/>
      <c r="I405" s="10"/>
      <c r="K405" s="10"/>
      <c r="L405" s="10"/>
      <c r="M405" s="10"/>
      <c r="N405" s="10"/>
      <c r="O405" s="10"/>
      <c r="P405" s="10"/>
      <c r="Q405" s="41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4.4">
      <c r="A406" s="10"/>
      <c r="B406" s="10"/>
      <c r="C406" s="10"/>
      <c r="D406" s="10"/>
      <c r="E406" s="10"/>
      <c r="F406" s="10"/>
      <c r="G406" s="10"/>
      <c r="H406" s="10"/>
      <c r="I406" s="10"/>
      <c r="K406" s="10"/>
      <c r="L406" s="10"/>
      <c r="M406" s="10"/>
      <c r="N406" s="10"/>
      <c r="O406" s="10"/>
      <c r="P406" s="10"/>
      <c r="Q406" s="41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4.4">
      <c r="A407" s="10"/>
      <c r="B407" s="10"/>
      <c r="C407" s="10"/>
      <c r="D407" s="10"/>
      <c r="E407" s="10"/>
      <c r="F407" s="10"/>
      <c r="G407" s="10"/>
      <c r="H407" s="10"/>
      <c r="I407" s="10"/>
      <c r="K407" s="10"/>
      <c r="L407" s="10"/>
      <c r="M407" s="10"/>
      <c r="N407" s="10"/>
      <c r="O407" s="10"/>
      <c r="P407" s="10"/>
      <c r="Q407" s="41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4.4">
      <c r="A408" s="10"/>
      <c r="B408" s="10"/>
      <c r="C408" s="10"/>
      <c r="D408" s="10"/>
      <c r="E408" s="10"/>
      <c r="F408" s="10"/>
      <c r="G408" s="10"/>
      <c r="H408" s="10"/>
      <c r="I408" s="10"/>
      <c r="K408" s="10"/>
      <c r="L408" s="10"/>
      <c r="M408" s="10"/>
      <c r="N408" s="10"/>
      <c r="O408" s="10"/>
      <c r="P408" s="10"/>
      <c r="Q408" s="41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4.4">
      <c r="A409" s="10"/>
      <c r="B409" s="10"/>
      <c r="C409" s="10"/>
      <c r="D409" s="10"/>
      <c r="E409" s="10"/>
      <c r="F409" s="10"/>
      <c r="G409" s="10"/>
      <c r="H409" s="10"/>
      <c r="I409" s="10"/>
      <c r="K409" s="10"/>
      <c r="L409" s="10"/>
      <c r="M409" s="10"/>
      <c r="N409" s="10"/>
      <c r="O409" s="10"/>
      <c r="P409" s="10"/>
      <c r="Q409" s="41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5" customHeight="1">
      <c r="A410" s="10"/>
      <c r="B410" s="10"/>
      <c r="C410" s="10"/>
      <c r="D410" s="10"/>
      <c r="E410" s="10"/>
      <c r="F410" s="10"/>
      <c r="G410" s="10"/>
      <c r="H410" s="10"/>
      <c r="I410" s="10"/>
      <c r="K410" s="10"/>
      <c r="L410" s="10"/>
      <c r="M410" s="10"/>
      <c r="N410" s="10"/>
      <c r="O410" s="10"/>
      <c r="P410" s="10"/>
      <c r="Q410" s="41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5" customHeight="1">
      <c r="A411" s="10"/>
      <c r="B411" s="10"/>
      <c r="C411" s="10"/>
      <c r="D411" s="10"/>
      <c r="E411" s="10"/>
      <c r="F411" s="10"/>
      <c r="G411" s="10"/>
      <c r="H411" s="10"/>
      <c r="I411" s="10"/>
      <c r="K411" s="10"/>
      <c r="L411" s="10"/>
      <c r="M411" s="10"/>
      <c r="N411" s="10"/>
      <c r="O411" s="10"/>
      <c r="P411" s="10"/>
      <c r="Q411" s="41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5" customHeight="1">
      <c r="A412" s="10"/>
      <c r="B412" s="10"/>
      <c r="C412" s="10"/>
      <c r="D412" s="10"/>
      <c r="E412" s="10"/>
      <c r="F412" s="10"/>
      <c r="G412" s="10"/>
      <c r="H412" s="10"/>
      <c r="I412" s="10"/>
      <c r="K412" s="10"/>
      <c r="L412" s="10"/>
      <c r="M412" s="10"/>
      <c r="N412" s="10"/>
      <c r="O412" s="10"/>
      <c r="P412" s="10"/>
      <c r="Q412" s="41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5" customHeight="1">
      <c r="A413" s="10"/>
      <c r="B413" s="10"/>
      <c r="C413" s="10"/>
      <c r="D413" s="10"/>
      <c r="E413" s="10"/>
      <c r="F413" s="10"/>
      <c r="G413" s="10"/>
      <c r="H413" s="10"/>
      <c r="I413" s="10"/>
      <c r="K413" s="10"/>
      <c r="L413" s="10"/>
      <c r="M413" s="10"/>
      <c r="N413" s="10"/>
      <c r="O413" s="10"/>
      <c r="P413" s="10"/>
      <c r="Q413" s="41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5" customHeight="1">
      <c r="A414" s="10"/>
      <c r="B414" s="10"/>
      <c r="C414" s="10"/>
      <c r="D414" s="10"/>
      <c r="E414" s="10"/>
      <c r="F414" s="10"/>
      <c r="G414" s="10"/>
      <c r="H414" s="10"/>
      <c r="I414" s="10"/>
      <c r="K414" s="10"/>
      <c r="L414" s="10"/>
      <c r="M414" s="10"/>
      <c r="N414" s="10"/>
      <c r="O414" s="10"/>
      <c r="P414" s="10"/>
      <c r="Q414" s="41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5" customHeight="1">
      <c r="A415" s="10"/>
      <c r="B415" s="10"/>
      <c r="C415" s="10"/>
      <c r="D415" s="10"/>
      <c r="E415" s="10"/>
      <c r="F415" s="10"/>
      <c r="G415" s="10"/>
      <c r="H415" s="10"/>
      <c r="I415" s="10"/>
      <c r="K415" s="10"/>
      <c r="L415" s="10"/>
      <c r="M415" s="10"/>
      <c r="N415" s="10"/>
      <c r="O415" s="10"/>
      <c r="P415" s="10"/>
      <c r="Q415" s="41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5" customHeight="1">
      <c r="A416" s="10"/>
      <c r="B416" s="10"/>
      <c r="C416" s="10"/>
      <c r="D416" s="10"/>
      <c r="E416" s="10"/>
      <c r="F416" s="10"/>
      <c r="G416" s="10"/>
      <c r="H416" s="10"/>
      <c r="I416" s="10"/>
      <c r="K416" s="10"/>
      <c r="L416" s="10"/>
      <c r="M416" s="10"/>
      <c r="N416" s="10"/>
      <c r="O416" s="10"/>
      <c r="P416" s="10"/>
      <c r="Q416" s="41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5" customHeight="1">
      <c r="A417" s="10"/>
      <c r="B417" s="10"/>
      <c r="C417" s="10"/>
      <c r="D417" s="10"/>
      <c r="E417" s="10"/>
      <c r="F417" s="10"/>
      <c r="G417" s="10"/>
      <c r="H417" s="10"/>
      <c r="I417" s="10"/>
      <c r="K417" s="10"/>
      <c r="L417" s="10"/>
      <c r="M417" s="10"/>
      <c r="N417" s="10"/>
      <c r="O417" s="10"/>
      <c r="P417" s="10"/>
      <c r="Q417" s="41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5" customHeight="1">
      <c r="A418" s="10"/>
      <c r="B418" s="10"/>
      <c r="C418" s="10"/>
      <c r="D418" s="10"/>
      <c r="E418" s="10"/>
      <c r="F418" s="10"/>
      <c r="G418" s="10"/>
      <c r="H418" s="10"/>
      <c r="I418" s="10"/>
      <c r="K418" s="10"/>
      <c r="L418" s="10"/>
      <c r="M418" s="10"/>
      <c r="N418" s="10"/>
      <c r="O418" s="10"/>
      <c r="P418" s="10"/>
      <c r="Q418" s="41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5" customHeight="1">
      <c r="A419" s="10"/>
      <c r="B419" s="10"/>
      <c r="C419" s="10"/>
      <c r="D419" s="10"/>
      <c r="E419" s="10"/>
      <c r="F419" s="10"/>
      <c r="G419" s="10"/>
      <c r="H419" s="10"/>
      <c r="I419" s="10"/>
      <c r="K419" s="10"/>
      <c r="L419" s="10"/>
      <c r="M419" s="10"/>
      <c r="N419" s="10"/>
      <c r="O419" s="10"/>
      <c r="P419" s="10"/>
      <c r="Q419" s="41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5" customHeight="1">
      <c r="A420" s="10"/>
      <c r="B420" s="10"/>
      <c r="C420" s="10"/>
      <c r="D420" s="10"/>
      <c r="E420" s="10"/>
      <c r="F420" s="10"/>
      <c r="G420" s="10"/>
      <c r="H420" s="10"/>
      <c r="I420" s="10"/>
      <c r="K420" s="10"/>
      <c r="L420" s="10"/>
      <c r="M420" s="10"/>
      <c r="N420" s="10"/>
      <c r="O420" s="10"/>
      <c r="P420" s="10"/>
      <c r="Q420" s="41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5" customHeight="1">
      <c r="A421" s="10"/>
      <c r="B421" s="10"/>
      <c r="C421" s="10"/>
      <c r="D421" s="10"/>
      <c r="E421" s="10"/>
      <c r="F421" s="10"/>
      <c r="G421" s="10"/>
      <c r="H421" s="10"/>
      <c r="I421" s="10"/>
      <c r="K421" s="10"/>
      <c r="L421" s="10"/>
      <c r="M421" s="10"/>
      <c r="N421" s="10"/>
      <c r="O421" s="10"/>
      <c r="P421" s="10"/>
      <c r="Q421" s="41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5" customHeight="1">
      <c r="A422" s="10"/>
      <c r="B422" s="10"/>
      <c r="C422" s="10"/>
      <c r="D422" s="10"/>
      <c r="E422" s="10"/>
      <c r="F422" s="10"/>
      <c r="G422" s="10"/>
      <c r="H422" s="10"/>
      <c r="I422" s="10"/>
      <c r="K422" s="10"/>
      <c r="L422" s="10"/>
      <c r="M422" s="10"/>
      <c r="N422" s="10"/>
      <c r="O422" s="10"/>
      <c r="P422" s="10"/>
      <c r="Q422" s="41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5" customHeight="1">
      <c r="A423" s="10"/>
      <c r="B423" s="10"/>
      <c r="C423" s="10"/>
      <c r="D423" s="10"/>
      <c r="E423" s="10"/>
      <c r="F423" s="10"/>
      <c r="G423" s="10"/>
      <c r="H423" s="10"/>
      <c r="I423" s="10"/>
      <c r="K423" s="10"/>
      <c r="L423" s="10"/>
      <c r="M423" s="10"/>
      <c r="N423" s="10"/>
      <c r="O423" s="10"/>
      <c r="P423" s="10"/>
      <c r="Q423" s="41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5" customHeight="1">
      <c r="A424" s="10"/>
      <c r="B424" s="10"/>
      <c r="C424" s="10"/>
      <c r="D424" s="10"/>
      <c r="E424" s="10"/>
      <c r="F424" s="10"/>
      <c r="G424" s="10"/>
      <c r="H424" s="10"/>
      <c r="I424" s="10"/>
      <c r="K424" s="10"/>
      <c r="L424" s="10"/>
      <c r="M424" s="10"/>
      <c r="N424" s="10"/>
      <c r="O424" s="10"/>
      <c r="P424" s="10"/>
      <c r="Q424" s="41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" customHeight="1">
      <c r="A425" s="10"/>
      <c r="B425" s="10"/>
      <c r="C425" s="10"/>
      <c r="D425" s="10"/>
      <c r="E425" s="10"/>
      <c r="F425" s="10"/>
      <c r="G425" s="10"/>
      <c r="H425" s="10"/>
      <c r="I425" s="10"/>
      <c r="K425" s="10"/>
      <c r="L425" s="10"/>
      <c r="M425" s="10"/>
      <c r="N425" s="10"/>
      <c r="O425" s="10"/>
      <c r="P425" s="10"/>
      <c r="Q425" s="41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" customHeight="1">
      <c r="A426" s="10"/>
      <c r="B426" s="10"/>
      <c r="C426" s="10"/>
      <c r="D426" s="10"/>
      <c r="E426" s="10"/>
      <c r="F426" s="10"/>
      <c r="G426" s="10"/>
      <c r="H426" s="10"/>
      <c r="I426" s="10"/>
      <c r="K426" s="10"/>
      <c r="L426" s="10"/>
      <c r="M426" s="10"/>
      <c r="N426" s="10"/>
      <c r="O426" s="10"/>
      <c r="P426" s="10"/>
      <c r="Q426" s="41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" customHeight="1">
      <c r="A427" s="10"/>
      <c r="B427" s="10"/>
      <c r="C427" s="10"/>
      <c r="D427" s="10"/>
      <c r="E427" s="10"/>
      <c r="F427" s="10"/>
      <c r="G427" s="10"/>
      <c r="H427" s="10"/>
      <c r="I427" s="10"/>
      <c r="K427" s="10"/>
      <c r="L427" s="10"/>
      <c r="M427" s="10"/>
      <c r="N427" s="10"/>
      <c r="O427" s="10"/>
      <c r="P427" s="10"/>
      <c r="Q427" s="41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" customHeight="1">
      <c r="A428" s="10"/>
      <c r="B428" s="10"/>
      <c r="C428" s="10"/>
      <c r="D428" s="10"/>
      <c r="E428" s="10"/>
      <c r="F428" s="10"/>
      <c r="G428" s="10"/>
      <c r="H428" s="10"/>
      <c r="I428" s="10"/>
      <c r="K428" s="10"/>
      <c r="L428" s="10"/>
      <c r="M428" s="10"/>
      <c r="N428" s="10"/>
      <c r="O428" s="10"/>
      <c r="P428" s="10"/>
      <c r="Q428" s="41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" customHeight="1">
      <c r="A429" s="10"/>
      <c r="B429" s="10"/>
      <c r="C429" s="10"/>
      <c r="D429" s="10"/>
      <c r="E429" s="10"/>
      <c r="F429" s="10"/>
      <c r="G429" s="10"/>
      <c r="H429" s="10"/>
      <c r="I429" s="10"/>
      <c r="K429" s="10"/>
      <c r="L429" s="10"/>
      <c r="M429" s="10"/>
      <c r="N429" s="10"/>
      <c r="O429" s="10"/>
      <c r="P429" s="10"/>
      <c r="Q429" s="41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" customHeight="1">
      <c r="A430" s="10"/>
      <c r="B430" s="10"/>
      <c r="C430" s="10"/>
      <c r="D430" s="10"/>
      <c r="E430" s="10"/>
      <c r="F430" s="10"/>
      <c r="G430" s="10"/>
      <c r="H430" s="10"/>
      <c r="I430" s="10"/>
      <c r="K430" s="10"/>
      <c r="L430" s="10"/>
      <c r="M430" s="10"/>
      <c r="N430" s="10"/>
      <c r="O430" s="10"/>
      <c r="P430" s="10"/>
      <c r="Q430" s="41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" customHeight="1">
      <c r="A431" s="10"/>
      <c r="B431" s="10"/>
      <c r="C431" s="10"/>
      <c r="D431" s="10"/>
      <c r="E431" s="10"/>
      <c r="F431" s="10"/>
      <c r="G431" s="10"/>
      <c r="H431" s="10"/>
      <c r="I431" s="10"/>
      <c r="K431" s="10"/>
      <c r="L431" s="10"/>
      <c r="M431" s="10"/>
      <c r="N431" s="10"/>
      <c r="O431" s="10"/>
      <c r="P431" s="10"/>
      <c r="Q431" s="41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" customHeight="1">
      <c r="A432" s="10"/>
      <c r="B432" s="10"/>
      <c r="C432" s="10"/>
      <c r="D432" s="10"/>
      <c r="E432" s="10"/>
      <c r="F432" s="10"/>
      <c r="G432" s="10"/>
      <c r="H432" s="10"/>
      <c r="I432" s="10"/>
      <c r="K432" s="10"/>
      <c r="L432" s="10"/>
      <c r="M432" s="10"/>
      <c r="N432" s="10"/>
      <c r="O432" s="10"/>
      <c r="P432" s="10"/>
      <c r="Q432" s="41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" customHeight="1">
      <c r="A433" s="10"/>
      <c r="B433" s="10"/>
      <c r="C433" s="10"/>
      <c r="D433" s="10"/>
      <c r="E433" s="10"/>
      <c r="F433" s="10"/>
      <c r="G433" s="10"/>
      <c r="H433" s="10"/>
      <c r="I433" s="10"/>
      <c r="K433" s="10"/>
      <c r="L433" s="10"/>
      <c r="M433" s="10"/>
      <c r="N433" s="10"/>
      <c r="O433" s="10"/>
      <c r="P433" s="10"/>
      <c r="Q433" s="41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" customHeight="1">
      <c r="A434" s="10"/>
      <c r="B434" s="10"/>
      <c r="C434" s="10"/>
      <c r="D434" s="10"/>
      <c r="E434" s="10"/>
      <c r="F434" s="10"/>
      <c r="G434" s="10"/>
      <c r="H434" s="10"/>
      <c r="I434" s="10"/>
      <c r="K434" s="10"/>
      <c r="L434" s="10"/>
      <c r="M434" s="10"/>
      <c r="N434" s="10"/>
      <c r="O434" s="10"/>
      <c r="P434" s="10"/>
      <c r="Q434" s="41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" customHeight="1">
      <c r="A435" s="10"/>
      <c r="B435" s="10"/>
      <c r="C435" s="10"/>
      <c r="D435" s="10"/>
      <c r="E435" s="10"/>
      <c r="F435" s="10"/>
      <c r="G435" s="10"/>
      <c r="H435" s="10"/>
      <c r="I435" s="10"/>
      <c r="K435" s="10"/>
      <c r="L435" s="10"/>
      <c r="M435" s="10"/>
      <c r="N435" s="10"/>
      <c r="O435" s="10"/>
      <c r="P435" s="10"/>
      <c r="Q435" s="41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" customHeight="1">
      <c r="A436" s="10"/>
      <c r="B436" s="10"/>
      <c r="C436" s="10"/>
      <c r="D436" s="10"/>
      <c r="E436" s="10"/>
      <c r="F436" s="10"/>
      <c r="G436" s="10"/>
      <c r="H436" s="10"/>
      <c r="I436" s="10"/>
      <c r="K436" s="10"/>
      <c r="L436" s="10"/>
      <c r="M436" s="10"/>
      <c r="N436" s="10"/>
      <c r="O436" s="10"/>
      <c r="P436" s="10"/>
      <c r="Q436" s="41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" customHeight="1">
      <c r="A437" s="10"/>
      <c r="B437" s="10"/>
      <c r="C437" s="10"/>
      <c r="D437" s="10"/>
      <c r="E437" s="10"/>
      <c r="F437" s="10"/>
      <c r="G437" s="10"/>
      <c r="H437" s="10"/>
      <c r="I437" s="10"/>
      <c r="K437" s="10"/>
      <c r="L437" s="10"/>
      <c r="M437" s="10"/>
      <c r="N437" s="10"/>
      <c r="O437" s="10"/>
      <c r="P437" s="10"/>
      <c r="Q437" s="41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" customHeight="1">
      <c r="A438" s="10"/>
      <c r="B438" s="10"/>
      <c r="C438" s="10"/>
      <c r="D438" s="10"/>
      <c r="E438" s="10"/>
      <c r="F438" s="10"/>
      <c r="G438" s="10"/>
      <c r="H438" s="10"/>
      <c r="I438" s="10"/>
      <c r="K438" s="10"/>
      <c r="L438" s="10"/>
      <c r="M438" s="10"/>
      <c r="N438" s="10"/>
      <c r="O438" s="10"/>
      <c r="P438" s="10"/>
      <c r="Q438" s="41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" customHeight="1">
      <c r="A439" s="10"/>
      <c r="B439" s="10"/>
      <c r="C439" s="10"/>
      <c r="D439" s="10"/>
      <c r="E439" s="10"/>
      <c r="F439" s="10"/>
      <c r="G439" s="10"/>
      <c r="H439" s="10"/>
      <c r="I439" s="10"/>
      <c r="K439" s="10"/>
      <c r="L439" s="10"/>
      <c r="M439" s="10"/>
      <c r="N439" s="10"/>
      <c r="O439" s="10"/>
      <c r="P439" s="10"/>
      <c r="Q439" s="41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>
      <c r="A440" s="10"/>
      <c r="B440" s="10"/>
      <c r="C440" s="10"/>
      <c r="D440" s="10"/>
      <c r="E440" s="10"/>
      <c r="F440" s="10"/>
      <c r="G440" s="10"/>
      <c r="H440" s="10"/>
      <c r="I440" s="10"/>
      <c r="K440" s="10"/>
      <c r="L440" s="10"/>
      <c r="M440" s="10"/>
      <c r="N440" s="10"/>
      <c r="O440" s="10"/>
      <c r="P440" s="10"/>
      <c r="Q440" s="41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>
      <c r="A441" s="10"/>
      <c r="B441" s="10"/>
      <c r="C441" s="10"/>
      <c r="D441" s="10"/>
      <c r="E441" s="10"/>
      <c r="F441" s="10"/>
      <c r="G441" s="10"/>
      <c r="H441" s="10"/>
      <c r="I441" s="10"/>
      <c r="K441" s="10"/>
      <c r="L441" s="10"/>
      <c r="M441" s="10"/>
      <c r="N441" s="10"/>
      <c r="O441" s="10"/>
      <c r="P441" s="10"/>
      <c r="Q441" s="41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>
      <c r="A442" s="10"/>
      <c r="B442" s="10"/>
      <c r="C442" s="10"/>
      <c r="D442" s="10"/>
      <c r="E442" s="10"/>
      <c r="F442" s="10"/>
      <c r="G442" s="10"/>
      <c r="H442" s="10"/>
      <c r="I442" s="10"/>
      <c r="K442" s="10"/>
      <c r="L442" s="10"/>
      <c r="M442" s="10"/>
      <c r="N442" s="10"/>
      <c r="O442" s="10"/>
      <c r="P442" s="10"/>
      <c r="Q442" s="41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>
      <c r="A443" s="10"/>
      <c r="B443" s="10"/>
      <c r="C443" s="10"/>
      <c r="D443" s="10"/>
      <c r="E443" s="10"/>
      <c r="F443" s="10"/>
      <c r="G443" s="10"/>
      <c r="H443" s="10"/>
      <c r="I443" s="10"/>
      <c r="K443" s="10"/>
      <c r="L443" s="10"/>
      <c r="M443" s="10"/>
      <c r="N443" s="10"/>
      <c r="O443" s="10"/>
      <c r="P443" s="10"/>
      <c r="Q443" s="41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>
      <c r="A444" s="10"/>
      <c r="B444" s="10"/>
      <c r="C444" s="10"/>
      <c r="D444" s="10"/>
      <c r="E444" s="10"/>
      <c r="F444" s="10"/>
      <c r="G444" s="10"/>
      <c r="H444" s="10"/>
      <c r="I444" s="10"/>
      <c r="K444" s="10"/>
      <c r="L444" s="10"/>
      <c r="M444" s="10"/>
      <c r="N444" s="10"/>
      <c r="O444" s="10"/>
      <c r="P444" s="10"/>
      <c r="Q444" s="41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>
      <c r="A445" s="10"/>
      <c r="B445" s="10"/>
      <c r="C445" s="10"/>
      <c r="D445" s="10"/>
      <c r="E445" s="10"/>
      <c r="F445" s="10"/>
      <c r="G445" s="10"/>
      <c r="H445" s="10"/>
      <c r="I445" s="10"/>
      <c r="K445" s="10"/>
      <c r="L445" s="10"/>
      <c r="M445" s="10"/>
      <c r="N445" s="10"/>
      <c r="O445" s="10"/>
      <c r="P445" s="10"/>
      <c r="Q445" s="41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>
      <c r="A446" s="10"/>
      <c r="B446" s="10"/>
      <c r="C446" s="10"/>
      <c r="D446" s="10"/>
      <c r="E446" s="10"/>
      <c r="F446" s="10"/>
      <c r="G446" s="10"/>
      <c r="H446" s="10"/>
      <c r="I446" s="10"/>
      <c r="K446" s="10"/>
      <c r="L446" s="10"/>
      <c r="M446" s="10"/>
      <c r="N446" s="10"/>
      <c r="O446" s="10"/>
      <c r="P446" s="10"/>
      <c r="Q446" s="41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>
      <c r="A447" s="10"/>
      <c r="B447" s="10"/>
      <c r="C447" s="10"/>
      <c r="D447" s="10"/>
      <c r="E447" s="10"/>
      <c r="F447" s="10"/>
      <c r="G447" s="10"/>
      <c r="H447" s="10"/>
      <c r="I447" s="10"/>
      <c r="K447" s="10"/>
      <c r="L447" s="10"/>
      <c r="M447" s="10"/>
      <c r="N447" s="10"/>
      <c r="O447" s="10"/>
      <c r="P447" s="10"/>
      <c r="Q447" s="41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>
      <c r="A448" s="10"/>
      <c r="B448" s="10"/>
      <c r="C448" s="10"/>
      <c r="D448" s="10"/>
      <c r="E448" s="10"/>
      <c r="F448" s="10"/>
      <c r="G448" s="10"/>
      <c r="H448" s="10"/>
      <c r="I448" s="10"/>
      <c r="K448" s="10"/>
      <c r="L448" s="10"/>
      <c r="M448" s="10"/>
      <c r="N448" s="10"/>
      <c r="O448" s="10"/>
      <c r="P448" s="10"/>
      <c r="Q448" s="41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>
      <c r="A449" s="10"/>
      <c r="B449" s="10"/>
      <c r="C449" s="10"/>
      <c r="D449" s="10"/>
      <c r="E449" s="10"/>
      <c r="F449" s="10"/>
      <c r="G449" s="10"/>
      <c r="H449" s="10"/>
      <c r="I449" s="10"/>
      <c r="K449" s="10"/>
      <c r="L449" s="10"/>
      <c r="M449" s="10"/>
      <c r="N449" s="10"/>
      <c r="O449" s="10"/>
      <c r="P449" s="10"/>
      <c r="Q449" s="41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>
      <c r="A450" s="10"/>
      <c r="B450" s="10"/>
      <c r="C450" s="10"/>
      <c r="D450" s="10"/>
      <c r="E450" s="10"/>
      <c r="F450" s="10"/>
      <c r="G450" s="10"/>
      <c r="H450" s="10"/>
      <c r="I450" s="10"/>
      <c r="K450" s="10"/>
      <c r="L450" s="10"/>
      <c r="M450" s="10"/>
      <c r="N450" s="10"/>
      <c r="O450" s="10"/>
      <c r="P450" s="10"/>
      <c r="Q450" s="41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>
      <c r="A451" s="10"/>
      <c r="B451" s="10"/>
      <c r="C451" s="10"/>
      <c r="D451" s="10"/>
      <c r="E451" s="10"/>
      <c r="F451" s="10"/>
      <c r="G451" s="10"/>
      <c r="H451" s="10"/>
      <c r="I451" s="10"/>
      <c r="K451" s="10"/>
      <c r="L451" s="10"/>
      <c r="M451" s="10"/>
      <c r="N451" s="10"/>
      <c r="O451" s="10"/>
      <c r="P451" s="10"/>
      <c r="Q451" s="41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>
      <c r="A452" s="10"/>
      <c r="B452" s="10"/>
      <c r="C452" s="10"/>
      <c r="D452" s="10"/>
      <c r="E452" s="10"/>
      <c r="F452" s="10"/>
      <c r="G452" s="10"/>
      <c r="H452" s="10"/>
      <c r="I452" s="10"/>
      <c r="K452" s="10"/>
      <c r="L452" s="10"/>
      <c r="M452" s="10"/>
      <c r="N452" s="10"/>
      <c r="O452" s="10"/>
      <c r="P452" s="10"/>
      <c r="Q452" s="41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>
      <c r="A453" s="10"/>
      <c r="B453" s="10"/>
      <c r="C453" s="10"/>
      <c r="D453" s="10"/>
      <c r="E453" s="10"/>
      <c r="F453" s="10"/>
      <c r="G453" s="10"/>
      <c r="H453" s="10"/>
      <c r="I453" s="10"/>
      <c r="K453" s="10"/>
      <c r="L453" s="10"/>
      <c r="M453" s="10"/>
      <c r="N453" s="10"/>
      <c r="O453" s="10"/>
      <c r="P453" s="10"/>
      <c r="Q453" s="41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>
      <c r="A454" s="10"/>
      <c r="B454" s="10"/>
      <c r="C454" s="10"/>
      <c r="D454" s="10"/>
      <c r="E454" s="10"/>
      <c r="F454" s="10"/>
      <c r="G454" s="10"/>
      <c r="H454" s="10"/>
      <c r="I454" s="10"/>
      <c r="K454" s="10"/>
      <c r="L454" s="10"/>
      <c r="M454" s="10"/>
      <c r="N454" s="10"/>
      <c r="O454" s="10"/>
      <c r="P454" s="10"/>
      <c r="Q454" s="41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0"/>
      <c r="B455" s="10"/>
      <c r="C455" s="10"/>
      <c r="D455" s="10"/>
      <c r="E455" s="10"/>
      <c r="F455" s="10"/>
      <c r="G455" s="10"/>
      <c r="H455" s="10"/>
      <c r="I455" s="10"/>
      <c r="K455" s="10"/>
      <c r="L455" s="10"/>
      <c r="M455" s="10"/>
      <c r="N455" s="10"/>
      <c r="O455" s="10"/>
      <c r="P455" s="10"/>
      <c r="Q455" s="41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>
      <c r="A456" s="10"/>
      <c r="B456" s="10"/>
      <c r="C456" s="10"/>
      <c r="D456" s="10"/>
      <c r="E456" s="10"/>
      <c r="F456" s="10"/>
      <c r="G456" s="10"/>
      <c r="H456" s="10"/>
      <c r="I456" s="10"/>
      <c r="K456" s="10"/>
      <c r="L456" s="10"/>
      <c r="M456" s="10"/>
      <c r="N456" s="10"/>
      <c r="O456" s="10"/>
      <c r="P456" s="10"/>
      <c r="Q456" s="41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>
      <c r="A457" s="10"/>
      <c r="B457" s="10"/>
      <c r="C457" s="10"/>
      <c r="D457" s="10"/>
      <c r="E457" s="10"/>
      <c r="F457" s="10"/>
      <c r="G457" s="10"/>
      <c r="H457" s="10"/>
      <c r="I457" s="10"/>
      <c r="K457" s="10"/>
      <c r="L457" s="10"/>
      <c r="M457" s="10"/>
      <c r="N457" s="10"/>
      <c r="O457" s="10"/>
      <c r="P457" s="10"/>
      <c r="Q457" s="41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>
      <c r="A458" s="10"/>
      <c r="B458" s="10"/>
      <c r="C458" s="10"/>
      <c r="D458" s="10"/>
      <c r="E458" s="10"/>
      <c r="F458" s="10"/>
      <c r="G458" s="10"/>
      <c r="H458" s="10"/>
      <c r="I458" s="10"/>
      <c r="K458" s="10"/>
      <c r="L458" s="10"/>
      <c r="M458" s="10"/>
      <c r="N458" s="10"/>
      <c r="O458" s="10"/>
      <c r="P458" s="10"/>
      <c r="Q458" s="41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>
      <c r="A459" s="10"/>
      <c r="B459" s="10"/>
      <c r="C459" s="10"/>
      <c r="D459" s="10"/>
      <c r="E459" s="10"/>
      <c r="F459" s="10"/>
      <c r="G459" s="10"/>
      <c r="H459" s="10"/>
      <c r="I459" s="10"/>
      <c r="K459" s="10"/>
      <c r="L459" s="10"/>
      <c r="M459" s="10"/>
      <c r="N459" s="10"/>
      <c r="O459" s="10"/>
      <c r="P459" s="10"/>
      <c r="Q459" s="41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>
      <c r="A460" s="10"/>
      <c r="B460" s="10"/>
      <c r="C460" s="10"/>
      <c r="D460" s="10"/>
      <c r="E460" s="10"/>
      <c r="F460" s="10"/>
      <c r="G460" s="10"/>
      <c r="H460" s="10"/>
      <c r="I460" s="10"/>
      <c r="K460" s="10"/>
      <c r="L460" s="10"/>
      <c r="M460" s="10"/>
      <c r="N460" s="10"/>
      <c r="O460" s="10"/>
      <c r="P460" s="10"/>
      <c r="Q460" s="41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>
      <c r="A461" s="10"/>
      <c r="B461" s="10"/>
      <c r="C461" s="10"/>
      <c r="D461" s="10"/>
      <c r="E461" s="10"/>
      <c r="F461" s="10"/>
      <c r="G461" s="10"/>
      <c r="H461" s="10"/>
      <c r="I461" s="10"/>
      <c r="K461" s="10"/>
      <c r="L461" s="10"/>
      <c r="M461" s="10"/>
      <c r="N461" s="10"/>
      <c r="O461" s="10"/>
      <c r="P461" s="10"/>
      <c r="Q461" s="41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>
      <c r="A462" s="10"/>
      <c r="B462" s="10"/>
      <c r="C462" s="10"/>
      <c r="D462" s="10"/>
      <c r="E462" s="10"/>
      <c r="F462" s="10"/>
      <c r="G462" s="10"/>
      <c r="H462" s="10"/>
      <c r="I462" s="10"/>
      <c r="K462" s="10"/>
      <c r="L462" s="10"/>
      <c r="M462" s="10"/>
      <c r="N462" s="10"/>
      <c r="O462" s="10"/>
      <c r="P462" s="10"/>
      <c r="Q462" s="41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>
      <c r="A463" s="10"/>
      <c r="B463" s="10"/>
      <c r="C463" s="10"/>
      <c r="D463" s="10"/>
      <c r="E463" s="10"/>
      <c r="F463" s="10"/>
      <c r="G463" s="10"/>
      <c r="H463" s="10"/>
      <c r="I463" s="10"/>
      <c r="K463" s="10"/>
      <c r="L463" s="10"/>
      <c r="M463" s="10"/>
      <c r="N463" s="10"/>
      <c r="O463" s="10"/>
      <c r="P463" s="10"/>
      <c r="Q463" s="41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>
      <c r="A464" s="10"/>
      <c r="B464" s="10"/>
      <c r="C464" s="10"/>
      <c r="D464" s="10"/>
      <c r="E464" s="10"/>
      <c r="F464" s="10"/>
      <c r="G464" s="10"/>
      <c r="H464" s="10"/>
      <c r="I464" s="10"/>
      <c r="K464" s="10"/>
      <c r="L464" s="10"/>
      <c r="M464" s="10"/>
      <c r="N464" s="10"/>
      <c r="O464" s="10"/>
      <c r="P464" s="10"/>
      <c r="Q464" s="41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>
      <c r="A465" s="10"/>
      <c r="B465" s="10"/>
      <c r="C465" s="10"/>
      <c r="D465" s="10"/>
      <c r="E465" s="10"/>
      <c r="F465" s="10"/>
      <c r="G465" s="10"/>
      <c r="H465" s="10"/>
      <c r="I465" s="10"/>
      <c r="K465" s="10"/>
      <c r="L465" s="10"/>
      <c r="M465" s="10"/>
      <c r="N465" s="10"/>
      <c r="O465" s="10"/>
      <c r="P465" s="10"/>
      <c r="Q465" s="41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>
      <c r="A466" s="10"/>
      <c r="B466" s="10"/>
      <c r="C466" s="10"/>
      <c r="D466" s="10"/>
      <c r="E466" s="10"/>
      <c r="F466" s="10"/>
      <c r="G466" s="10"/>
      <c r="H466" s="10"/>
      <c r="I466" s="10"/>
      <c r="K466" s="10"/>
      <c r="L466" s="10"/>
      <c r="M466" s="10"/>
      <c r="N466" s="10"/>
      <c r="O466" s="10"/>
      <c r="P466" s="10"/>
      <c r="Q466" s="41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>
      <c r="A467" s="10"/>
      <c r="B467" s="10"/>
      <c r="C467" s="10"/>
      <c r="D467" s="10"/>
      <c r="E467" s="10"/>
      <c r="F467" s="10"/>
      <c r="G467" s="10"/>
      <c r="H467" s="10"/>
      <c r="I467" s="10"/>
      <c r="K467" s="10"/>
      <c r="L467" s="10"/>
      <c r="M467" s="10"/>
      <c r="N467" s="10"/>
      <c r="O467" s="10"/>
      <c r="P467" s="10"/>
      <c r="Q467" s="41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>
      <c r="A468" s="10"/>
      <c r="B468" s="10"/>
      <c r="C468" s="10"/>
      <c r="D468" s="10"/>
      <c r="E468" s="10"/>
      <c r="F468" s="10"/>
      <c r="G468" s="10"/>
      <c r="H468" s="10"/>
      <c r="I468" s="10"/>
      <c r="K468" s="10"/>
      <c r="L468" s="10"/>
      <c r="M468" s="10"/>
      <c r="N468" s="10"/>
      <c r="O468" s="10"/>
      <c r="P468" s="10"/>
      <c r="Q468" s="41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>
      <c r="A469" s="10"/>
      <c r="B469" s="10"/>
      <c r="C469" s="10"/>
      <c r="D469" s="10"/>
      <c r="E469" s="10"/>
      <c r="F469" s="10"/>
      <c r="G469" s="10"/>
      <c r="H469" s="10"/>
      <c r="I469" s="10"/>
      <c r="K469" s="10"/>
      <c r="L469" s="10"/>
      <c r="M469" s="10"/>
      <c r="N469" s="10"/>
      <c r="O469" s="10"/>
      <c r="P469" s="10"/>
      <c r="Q469" s="41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>
      <c r="A470" s="10"/>
      <c r="B470" s="10"/>
      <c r="C470" s="10"/>
      <c r="D470" s="10"/>
      <c r="E470" s="10"/>
      <c r="F470" s="10"/>
      <c r="G470" s="10"/>
      <c r="H470" s="10"/>
      <c r="I470" s="10"/>
      <c r="K470" s="10"/>
      <c r="L470" s="10"/>
      <c r="M470" s="10"/>
      <c r="N470" s="10"/>
      <c r="O470" s="10"/>
      <c r="P470" s="10"/>
      <c r="Q470" s="41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>
      <c r="H471" s="10"/>
    </row>
    <row r="472" spans="1:33" ht="15" customHeight="1">
      <c r="H472" s="10"/>
    </row>
  </sheetData>
  <sortState xmlns:xlrd2="http://schemas.microsoft.com/office/spreadsheetml/2017/richdata2" ref="D211:D222">
    <sortCondition ref="D211:D222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73" max="16383" man="1"/>
    <brk id="106" max="16383" man="1"/>
    <brk id="139" max="16383" man="1"/>
    <brk id="229" max="16383" man="1"/>
    <brk id="319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31"/>
  <sheetViews>
    <sheetView topLeftCell="A3" zoomScaleNormal="100" zoomScalePageLayoutView="90" workbookViewId="0">
      <selection activeCell="J11" sqref="J11"/>
    </sheetView>
  </sheetViews>
  <sheetFormatPr baseColWidth="10" defaultColWidth="11.44140625" defaultRowHeight="14.4"/>
  <cols>
    <col min="1" max="1" width="3.88671875" customWidth="1"/>
    <col min="2" max="2" width="33.5546875" customWidth="1"/>
    <col min="3" max="3" width="3.5546875" customWidth="1"/>
    <col min="4" max="4" width="29.5546875" customWidth="1"/>
    <col min="5" max="5" width="3.88671875" customWidth="1"/>
    <col min="6" max="6" width="35.88671875" customWidth="1"/>
    <col min="7" max="7" width="3.88671875" customWidth="1"/>
    <col min="8" max="8" width="23.44140625" customWidth="1"/>
    <col min="9" max="9" width="3.88671875" customWidth="1"/>
    <col min="10" max="10" width="26.109375" customWidth="1"/>
  </cols>
  <sheetData>
    <row r="2" spans="2:10" s="57" customFormat="1" ht="21">
      <c r="B2" s="57" t="s">
        <v>364</v>
      </c>
      <c r="C2" s="58"/>
      <c r="D2" s="58">
        <f>B4+D4+F4</f>
        <v>35</v>
      </c>
      <c r="E2" s="57" t="s">
        <v>365</v>
      </c>
    </row>
    <row r="3" spans="2:10">
      <c r="J3" s="2"/>
    </row>
    <row r="4" spans="2:10">
      <c r="B4" s="5">
        <f>COUNTA(B6:B17)</f>
        <v>12</v>
      </c>
      <c r="C4" s="5"/>
      <c r="D4" s="5">
        <f>COUNTA(D6:D17)</f>
        <v>11</v>
      </c>
      <c r="E4" s="5"/>
      <c r="F4" s="5">
        <f>COUNTA(F6:F17)</f>
        <v>12</v>
      </c>
    </row>
    <row r="5" spans="2:10">
      <c r="B5" s="64" t="s">
        <v>366</v>
      </c>
      <c r="D5" s="60" t="s">
        <v>367</v>
      </c>
      <c r="F5" s="64" t="s">
        <v>368</v>
      </c>
      <c r="H5" s="196"/>
    </row>
    <row r="6" spans="2:10">
      <c r="B6" s="1" t="s">
        <v>59</v>
      </c>
      <c r="D6" s="1" t="s">
        <v>57</v>
      </c>
      <c r="F6" s="188" t="s">
        <v>63</v>
      </c>
      <c r="H6" s="196"/>
    </row>
    <row r="7" spans="2:10">
      <c r="B7" s="1" t="s">
        <v>373</v>
      </c>
      <c r="D7" s="124" t="s">
        <v>33</v>
      </c>
      <c r="F7" s="188" t="s">
        <v>64</v>
      </c>
      <c r="H7" s="196"/>
    </row>
    <row r="8" spans="2:10">
      <c r="B8" s="1" t="s">
        <v>27</v>
      </c>
      <c r="D8" s="1" t="s">
        <v>55</v>
      </c>
      <c r="F8" s="188" t="s">
        <v>164</v>
      </c>
      <c r="H8" s="196"/>
    </row>
    <row r="9" spans="2:10">
      <c r="B9" s="1" t="s">
        <v>379</v>
      </c>
      <c r="D9" s="126" t="s">
        <v>35</v>
      </c>
      <c r="F9" s="1" t="s">
        <v>72</v>
      </c>
    </row>
    <row r="10" spans="2:10">
      <c r="B10" s="1" t="s">
        <v>370</v>
      </c>
      <c r="D10" s="1" t="s">
        <v>371</v>
      </c>
      <c r="F10" s="1" t="s">
        <v>114</v>
      </c>
    </row>
    <row r="11" spans="2:10">
      <c r="B11" s="124" t="s">
        <v>376</v>
      </c>
      <c r="D11" s="1" t="s">
        <v>374</v>
      </c>
      <c r="F11" s="188" t="s">
        <v>53</v>
      </c>
    </row>
    <row r="12" spans="2:10">
      <c r="B12" s="123" t="s">
        <v>142</v>
      </c>
      <c r="D12" s="1" t="s">
        <v>106</v>
      </c>
      <c r="F12" s="188" t="s">
        <v>140</v>
      </c>
    </row>
    <row r="13" spans="2:10">
      <c r="B13" s="32" t="s">
        <v>107</v>
      </c>
      <c r="D13" s="1" t="s">
        <v>380</v>
      </c>
      <c r="F13" s="20" t="s">
        <v>19</v>
      </c>
    </row>
    <row r="14" spans="2:10">
      <c r="B14" s="1" t="s">
        <v>372</v>
      </c>
      <c r="D14" s="32" t="s">
        <v>377</v>
      </c>
      <c r="F14" s="20" t="s">
        <v>49</v>
      </c>
    </row>
    <row r="15" spans="2:10">
      <c r="B15" s="1" t="s">
        <v>286</v>
      </c>
      <c r="D15" s="126" t="s">
        <v>369</v>
      </c>
      <c r="F15" s="188" t="s">
        <v>378</v>
      </c>
    </row>
    <row r="16" spans="2:10">
      <c r="B16" s="80" t="s">
        <v>381</v>
      </c>
      <c r="D16" s="20" t="s">
        <v>86</v>
      </c>
      <c r="F16" s="20" t="s">
        <v>46</v>
      </c>
    </row>
    <row r="17" spans="2:10">
      <c r="B17" s="1" t="s">
        <v>190</v>
      </c>
      <c r="D17" s="1"/>
      <c r="F17" s="230" t="s">
        <v>375</v>
      </c>
    </row>
    <row r="18" spans="2:10">
      <c r="B18" s="1"/>
      <c r="D18" s="1"/>
      <c r="F18" s="1"/>
    </row>
    <row r="19" spans="2:10">
      <c r="B19" s="1"/>
      <c r="D19" s="1"/>
      <c r="F19" s="119" t="str">
        <f>F4&amp;" lag - Dobbel serie"</f>
        <v>12 lag - Dobbel serie</v>
      </c>
    </row>
    <row r="20" spans="2:10">
      <c r="B20" s="72" t="str">
        <f>B4&amp;" lag - Dobbel serie"</f>
        <v>12 lag - Dobbel serie</v>
      </c>
      <c r="D20" s="72" t="str">
        <f>D4&amp;" lag - Dobbel serie"</f>
        <v>11 lag - Dobbel serie</v>
      </c>
      <c r="F20" s="65" t="str">
        <f>(F4-1)*2&amp;" kamper"</f>
        <v>22 kamper</v>
      </c>
    </row>
    <row r="21" spans="2:10">
      <c r="B21" s="65" t="str">
        <f>(B4-1)*2&amp;" kamper"</f>
        <v>22 kamper</v>
      </c>
      <c r="D21" s="65" t="str">
        <f>(D4-1)*2&amp;" kamper"</f>
        <v>20 kamper</v>
      </c>
    </row>
    <row r="24" spans="2:10">
      <c r="B24" s="129"/>
    </row>
    <row r="25" spans="2:10" s="182" customFormat="1" ht="32.25" customHeight="1">
      <c r="B25" s="183"/>
    </row>
    <row r="26" spans="2:10">
      <c r="D26" s="13"/>
    </row>
    <row r="28" spans="2:10">
      <c r="B28" s="14"/>
      <c r="D28" s="125"/>
      <c r="J28" s="127"/>
    </row>
    <row r="29" spans="2:10">
      <c r="B29" s="14"/>
    </row>
    <row r="30" spans="2:10">
      <c r="J30" s="2"/>
    </row>
    <row r="31" spans="2:10">
      <c r="D31" s="127"/>
    </row>
  </sheetData>
  <sortState xmlns:xlrd2="http://schemas.microsoft.com/office/spreadsheetml/2017/richdata2" ref="F6:F17">
    <sortCondition ref="F6:F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37"/>
  <sheetViews>
    <sheetView topLeftCell="A4" workbookViewId="0">
      <selection activeCell="G24" sqref="G24"/>
    </sheetView>
  </sheetViews>
  <sheetFormatPr baseColWidth="10" defaultColWidth="11.44140625" defaultRowHeight="14.4"/>
  <cols>
    <col min="1" max="1" width="4.5546875" customWidth="1"/>
    <col min="2" max="2" width="26.109375" customWidth="1"/>
    <col min="3" max="3" width="6.6640625" customWidth="1"/>
    <col min="4" max="4" width="30.109375" customWidth="1"/>
    <col min="5" max="5" width="6.88671875" customWidth="1"/>
    <col min="6" max="6" width="29.109375" customWidth="1"/>
    <col min="7" max="7" width="6.6640625" customWidth="1"/>
    <col min="8" max="8" width="29" customWidth="1"/>
    <col min="9" max="9" width="6.88671875" customWidth="1"/>
    <col min="10" max="10" width="22.5546875" customWidth="1"/>
    <col min="11" max="11" width="7.33203125" customWidth="1"/>
    <col min="12" max="12" width="23.109375" customWidth="1"/>
    <col min="13" max="13" width="7.109375" customWidth="1"/>
    <col min="14" max="14" width="29.88671875" customWidth="1"/>
    <col min="16" max="16" width="19.44140625" customWidth="1"/>
    <col min="18" max="18" width="22.44140625" customWidth="1"/>
  </cols>
  <sheetData>
    <row r="2" spans="1:19" ht="21">
      <c r="A2" s="57"/>
      <c r="B2" s="57" t="s">
        <v>382</v>
      </c>
      <c r="C2" s="58"/>
      <c r="D2" s="58">
        <f>B5+D5+F5+H5+J5+L5+N5</f>
        <v>74</v>
      </c>
      <c r="E2" s="57" t="s">
        <v>365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4" spans="1:19">
      <c r="H4" s="2"/>
      <c r="L4" s="2"/>
      <c r="N4" s="2"/>
    </row>
    <row r="5" spans="1:19">
      <c r="B5" s="5">
        <f>COUNTA(B7:B18)</f>
        <v>12</v>
      </c>
      <c r="C5" s="5"/>
      <c r="D5" s="5">
        <f>COUNTA(D7:D18)</f>
        <v>12</v>
      </c>
      <c r="E5" s="5"/>
      <c r="F5" s="5">
        <f>COUNTA(F7:F19)</f>
        <v>8</v>
      </c>
      <c r="H5" s="5">
        <f>COUNTA(H7:H17)</f>
        <v>11</v>
      </c>
      <c r="J5" s="5">
        <f>COUNTA(J7:J17)</f>
        <v>11</v>
      </c>
      <c r="L5" s="5">
        <f>COUNTA(L7:L16)</f>
        <v>10</v>
      </c>
      <c r="N5" s="5">
        <f>COUNTA(N7:N16)</f>
        <v>10</v>
      </c>
    </row>
    <row r="6" spans="1:19">
      <c r="B6" s="64" t="s">
        <v>383</v>
      </c>
      <c r="D6" s="60" t="s">
        <v>384</v>
      </c>
      <c r="F6" s="60" t="s">
        <v>385</v>
      </c>
      <c r="H6" s="64" t="s">
        <v>386</v>
      </c>
      <c r="J6" s="64" t="s">
        <v>387</v>
      </c>
      <c r="L6" s="60" t="s">
        <v>388</v>
      </c>
      <c r="N6" s="60" t="s">
        <v>388</v>
      </c>
    </row>
    <row r="7" spans="1:19">
      <c r="B7" s="124" t="s">
        <v>57</v>
      </c>
      <c r="D7" s="45" t="s">
        <v>87</v>
      </c>
      <c r="F7" s="1" t="s">
        <v>23</v>
      </c>
      <c r="H7" s="45" t="s">
        <v>183</v>
      </c>
      <c r="J7" s="45" t="s">
        <v>390</v>
      </c>
      <c r="L7" s="20" t="s">
        <v>52</v>
      </c>
      <c r="N7" s="1" t="s">
        <v>404</v>
      </c>
    </row>
    <row r="8" spans="1:19">
      <c r="B8" s="80" t="s">
        <v>93</v>
      </c>
      <c r="D8" s="45" t="s">
        <v>59</v>
      </c>
      <c r="F8" s="1" t="s">
        <v>22</v>
      </c>
      <c r="H8" s="1" t="s">
        <v>63</v>
      </c>
      <c r="J8" s="180" t="s">
        <v>55</v>
      </c>
      <c r="L8" s="1" t="s">
        <v>102</v>
      </c>
      <c r="N8" s="20" t="s">
        <v>66</v>
      </c>
      <c r="P8" s="18"/>
    </row>
    <row r="9" spans="1:19">
      <c r="B9" s="124" t="s">
        <v>392</v>
      </c>
      <c r="D9" s="128" t="s">
        <v>393</v>
      </c>
      <c r="F9" s="1" t="s">
        <v>160</v>
      </c>
      <c r="H9" s="124" t="s">
        <v>60</v>
      </c>
      <c r="J9" s="101" t="s">
        <v>397</v>
      </c>
      <c r="L9" s="45" t="s">
        <v>125</v>
      </c>
      <c r="N9" s="20" t="s">
        <v>322</v>
      </c>
    </row>
    <row r="10" spans="1:19">
      <c r="B10" s="1" t="s">
        <v>396</v>
      </c>
      <c r="D10" s="1" t="s">
        <v>398</v>
      </c>
      <c r="F10" s="1" t="s">
        <v>394</v>
      </c>
      <c r="H10" s="45" t="s">
        <v>33</v>
      </c>
      <c r="J10" s="232" t="s">
        <v>112</v>
      </c>
      <c r="L10" s="1" t="s">
        <v>312</v>
      </c>
      <c r="N10" s="1" t="s">
        <v>92</v>
      </c>
      <c r="P10" s="27"/>
    </row>
    <row r="11" spans="1:19">
      <c r="B11" s="1" t="s">
        <v>64</v>
      </c>
      <c r="D11" s="45" t="s">
        <v>401</v>
      </c>
      <c r="F11" s="1" t="s">
        <v>142</v>
      </c>
      <c r="H11" s="101" t="s">
        <v>91</v>
      </c>
      <c r="J11" s="1" t="s">
        <v>395</v>
      </c>
      <c r="L11" s="146" t="s">
        <v>53</v>
      </c>
      <c r="N11" s="20" t="s">
        <v>127</v>
      </c>
      <c r="P11" s="18"/>
    </row>
    <row r="12" spans="1:19">
      <c r="B12" s="1" t="s">
        <v>35</v>
      </c>
      <c r="D12" s="45" t="s">
        <v>371</v>
      </c>
      <c r="F12" s="1" t="s">
        <v>18</v>
      </c>
      <c r="H12" s="128" t="s">
        <v>389</v>
      </c>
      <c r="J12" s="1" t="s">
        <v>405</v>
      </c>
      <c r="L12" s="45" t="s">
        <v>301</v>
      </c>
      <c r="N12" s="146" t="s">
        <v>274</v>
      </c>
      <c r="P12" s="27"/>
    </row>
    <row r="13" spans="1:19">
      <c r="B13" s="1" t="s">
        <v>159</v>
      </c>
      <c r="D13" s="128" t="s">
        <v>403</v>
      </c>
      <c r="F13" s="231" t="s">
        <v>402</v>
      </c>
      <c r="H13" s="1" t="s">
        <v>177</v>
      </c>
      <c r="J13" s="45" t="s">
        <v>289</v>
      </c>
      <c r="L13" s="20" t="s">
        <v>86</v>
      </c>
      <c r="N13" s="1" t="s">
        <v>85</v>
      </c>
      <c r="P13" s="27"/>
    </row>
    <row r="14" spans="1:19">
      <c r="B14" s="1" t="s">
        <v>25</v>
      </c>
      <c r="D14" s="101" t="s">
        <v>106</v>
      </c>
      <c r="F14" s="1" t="s">
        <v>144</v>
      </c>
      <c r="H14" s="1" t="s">
        <v>399</v>
      </c>
      <c r="J14" s="126" t="s">
        <v>158</v>
      </c>
      <c r="L14" s="20" t="s">
        <v>250</v>
      </c>
      <c r="N14" s="1" t="s">
        <v>325</v>
      </c>
      <c r="P14" s="27"/>
    </row>
    <row r="15" spans="1:19">
      <c r="B15" s="123" t="s">
        <v>372</v>
      </c>
      <c r="D15" s="128" t="s">
        <v>140</v>
      </c>
      <c r="F15" s="80"/>
      <c r="H15" s="20" t="s">
        <v>391</v>
      </c>
      <c r="J15" s="101" t="s">
        <v>19</v>
      </c>
      <c r="L15" s="124" t="s">
        <v>381</v>
      </c>
      <c r="N15" s="20" t="s">
        <v>121</v>
      </c>
      <c r="P15" s="27"/>
    </row>
    <row r="16" spans="1:19">
      <c r="B16" s="1" t="s">
        <v>74</v>
      </c>
      <c r="D16" s="1" t="s">
        <v>49</v>
      </c>
      <c r="F16" s="32"/>
      <c r="H16" s="201" t="s">
        <v>120</v>
      </c>
      <c r="J16" s="1" t="s">
        <v>313</v>
      </c>
      <c r="L16" s="124" t="s">
        <v>375</v>
      </c>
      <c r="N16" s="20" t="s">
        <v>400</v>
      </c>
      <c r="P16" s="27"/>
    </row>
    <row r="17" spans="2:14">
      <c r="B17" s="1" t="s">
        <v>79</v>
      </c>
      <c r="D17" s="1" t="s">
        <v>406</v>
      </c>
      <c r="F17" s="45"/>
      <c r="H17" s="1" t="s">
        <v>290</v>
      </c>
      <c r="J17" s="20" t="s">
        <v>132</v>
      </c>
      <c r="L17" s="1"/>
      <c r="N17" s="1"/>
    </row>
    <row r="18" spans="2:14">
      <c r="B18" s="32" t="s">
        <v>130</v>
      </c>
      <c r="D18" s="252" t="s">
        <v>190</v>
      </c>
      <c r="F18" s="99"/>
      <c r="H18" s="1"/>
      <c r="J18" s="1"/>
      <c r="L18" s="1"/>
      <c r="N18" s="1"/>
    </row>
    <row r="19" spans="2:14">
      <c r="B19" s="1"/>
      <c r="D19" s="1"/>
      <c r="F19" s="45"/>
      <c r="H19" s="1"/>
      <c r="J19" s="1"/>
      <c r="L19" s="1"/>
      <c r="N19" s="119" t="str">
        <f>N5&amp;" lag - Dobbel serie"</f>
        <v>10 lag - Dobbel serie</v>
      </c>
    </row>
    <row r="20" spans="2:14" ht="19.5" customHeight="1">
      <c r="B20" s="72" t="str">
        <f>B5&amp;" lag - Dobbel serie"</f>
        <v>12 lag - Dobbel serie</v>
      </c>
      <c r="D20" s="64" t="str">
        <f>D5&amp;" lag - Dobbel serie"</f>
        <v>12 lag - Dobbel serie</v>
      </c>
      <c r="F20" s="64" t="str">
        <f>F5&amp;" lag - Dobbelt serie"</f>
        <v>8 lag - Dobbelt serie</v>
      </c>
      <c r="H20" s="119" t="str">
        <f>H5&amp;" lag - Dobbel serie"</f>
        <v>11 lag - Dobbel serie</v>
      </c>
      <c r="J20" s="119" t="str">
        <f>J5&amp;" lag - Dobbel serie"</f>
        <v>11 lag - Dobbel serie</v>
      </c>
      <c r="L20" s="119" t="str">
        <f>L5&amp;" lag - Dobbel serie"</f>
        <v>10 lag - Dobbel serie</v>
      </c>
      <c r="N20" s="65" t="str">
        <f>(N5-1)*2&amp;" kamper"</f>
        <v>18 kamper</v>
      </c>
    </row>
    <row r="21" spans="2:14">
      <c r="B21" s="65" t="str">
        <f>(B5-1)*2&amp;" kamper"</f>
        <v>22 kamper</v>
      </c>
      <c r="D21" s="65" t="str">
        <f>(D5-1)*2&amp;" kamper"</f>
        <v>22 kamper</v>
      </c>
      <c r="F21" s="65" t="str">
        <f>(F5-1)*2&amp;" kamper"</f>
        <v>14 kamper</v>
      </c>
      <c r="H21" s="65" t="str">
        <f>(H5-1)*2&amp;" kamper"</f>
        <v>20 kamper</v>
      </c>
      <c r="J21" s="65" t="str">
        <f>(J5-1)*2&amp;" kamper"</f>
        <v>20 kamper</v>
      </c>
      <c r="L21" s="65" t="str">
        <f>(L5-1)*2&amp;" kamper"</f>
        <v>18 kamper</v>
      </c>
    </row>
    <row r="25" spans="2:14">
      <c r="B25" s="129"/>
      <c r="F25" s="18"/>
    </row>
    <row r="26" spans="2:14" s="182" customFormat="1" ht="30.75" customHeight="1">
      <c r="B26" s="181"/>
    </row>
    <row r="27" spans="2:14">
      <c r="B27" s="131"/>
      <c r="D27" s="125"/>
      <c r="J27" s="14"/>
    </row>
    <row r="28" spans="2:14">
      <c r="B28" s="125"/>
      <c r="D28" s="14"/>
      <c r="H28" s="127"/>
    </row>
    <row r="29" spans="2:14">
      <c r="B29" s="130"/>
      <c r="D29" s="131"/>
    </row>
    <row r="30" spans="2:14">
      <c r="B30" s="132"/>
      <c r="D30" s="131"/>
      <c r="L30" s="127"/>
    </row>
    <row r="31" spans="2:14">
      <c r="F31" s="18"/>
      <c r="J31" s="127"/>
    </row>
    <row r="35" spans="14:14">
      <c r="N35" s="133"/>
    </row>
    <row r="36" spans="14:14">
      <c r="N36" s="133"/>
    </row>
    <row r="37" spans="14:14">
      <c r="N37" s="127"/>
    </row>
  </sheetData>
  <sortState xmlns:xlrd2="http://schemas.microsoft.com/office/spreadsheetml/2017/richdata2" ref="J8:J17">
    <sortCondition ref="J7:J1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9" ma:contentTypeDescription="Opprett et nytt dokument." ma:contentTypeScope="" ma:versionID="e18cba3412043eb396b42ec90b33629f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7c1b9678a45c0ccd7b66018fe5adaef7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www.w3.org/XML/1998/namespace"/>
    <ds:schemaRef ds:uri="bcae501f-39b9-4ba6-8240-41d280134e31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9e538389-cabc-4d4e-918a-8beb7ac0ecaa"/>
    <ds:schemaRef ds:uri="c78afa1b-15c1-4fee-8666-b795360a0935"/>
  </ds:schemaRefs>
</ds:datastoreItem>
</file>

<file path=customXml/itemProps3.xml><?xml version="1.0" encoding="utf-8"?>
<ds:datastoreItem xmlns:ds="http://schemas.openxmlformats.org/officeDocument/2006/customXml" ds:itemID="{A903EE91-35FB-4006-BB26-12D46C0E3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Voldsund, Lisbeth Adolfsen</cp:lastModifiedBy>
  <cp:revision/>
  <dcterms:created xsi:type="dcterms:W3CDTF">2016-05-07T08:28:12Z</dcterms:created>
  <dcterms:modified xsi:type="dcterms:W3CDTF">2026-05-15T11:52:38Z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