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stinekojenrognmo/Documents/Dommer i Nord/"/>
    </mc:Choice>
  </mc:AlternateContent>
  <xr:revisionPtr revIDLastSave="0" documentId="8_{CDED5073-850E-6B40-BFBA-5E5CEC1C2A77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Dommerregning" sheetId="1" r:id="rId1"/>
    <sheet name="satser" sheetId="2" r:id="rId2"/>
  </sheets>
  <definedNames>
    <definedName name="antall">Dommerregning!$F$28</definedName>
    <definedName name="diett">Dommerregning!$F$27</definedName>
    <definedName name="diett12">satser!$B$22</definedName>
    <definedName name="diett6">satser!$B$21</definedName>
    <definedName name="diettsats">satser!$A$21:$B$22</definedName>
    <definedName name="Satser">satser!$A$1:$B$15</definedName>
    <definedName name="type">satser!$A$1:$A$15</definedName>
    <definedName name="_xlnm.Print_Area" localSheetId="0">Dommerregning!$A$1:$G$44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H25" i="1" l="1"/>
  <c r="E26" i="1" s="1"/>
  <c r="H26" i="1"/>
  <c r="F26" i="1" l="1"/>
  <c r="E34" i="1"/>
  <c r="H34" i="1" s="1"/>
  <c r="F23" i="1" l="1"/>
  <c r="F21" i="1"/>
  <c r="F27" i="1" s="1"/>
  <c r="E33" i="1"/>
  <c r="H33" i="1" s="1"/>
  <c r="E35" i="1"/>
  <c r="H35" i="1" s="1"/>
  <c r="E36" i="1"/>
  <c r="H36" i="1" s="1"/>
  <c r="E37" i="1"/>
  <c r="H37" i="1" s="1"/>
  <c r="F29" i="1" l="1"/>
  <c r="F36" i="1"/>
  <c r="G36" i="1"/>
  <c r="F33" i="1"/>
  <c r="G33" i="1" s="1"/>
  <c r="G37" i="1"/>
  <c r="F37" i="1"/>
  <c r="F34" i="1"/>
  <c r="G34" i="1" s="1"/>
  <c r="F35" i="1"/>
  <c r="G35" i="1" s="1"/>
  <c r="G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Øie</author>
  </authors>
  <commentList>
    <comment ref="C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NHF Region Sør:
</t>
        </r>
        <r>
          <rPr>
            <sz val="9"/>
            <color indexed="81"/>
            <rFont val="Tahoma"/>
            <family val="2"/>
          </rPr>
          <t>sett inn klokkeslett i denne formen:</t>
        </r>
        <r>
          <rPr>
            <b/>
            <sz val="9"/>
            <color indexed="81"/>
            <rFont val="Tahoma"/>
            <family val="2"/>
          </rPr>
          <t xml:space="preserve">
13:30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NHF Region Sør:
</t>
        </r>
        <r>
          <rPr>
            <sz val="9"/>
            <color indexed="81"/>
            <rFont val="Tahoma"/>
            <family val="2"/>
          </rPr>
          <t>sett inn klokkeslett i denne formen:</t>
        </r>
        <r>
          <rPr>
            <b/>
            <sz val="9"/>
            <color indexed="81"/>
            <rFont val="Tahoma"/>
            <family val="2"/>
          </rPr>
          <t xml:space="preserve">
13:30</t>
        </r>
      </text>
    </comment>
  </commentList>
</comments>
</file>

<file path=xl/sharedStrings.xml><?xml version="1.0" encoding="utf-8"?>
<sst xmlns="http://schemas.openxmlformats.org/spreadsheetml/2006/main" count="55" uniqueCount="55">
  <si>
    <t xml:space="preserve">Dommer: </t>
  </si>
  <si>
    <t xml:space="preserve">Adresse: </t>
  </si>
  <si>
    <t xml:space="preserve">Postnr / sted: </t>
  </si>
  <si>
    <t>Skattekommune</t>
  </si>
  <si>
    <t>Mobil nr</t>
  </si>
  <si>
    <t>NB. Alle opplysninger må fylles ut</t>
  </si>
  <si>
    <t>Avreise fra hjemmet:</t>
  </si>
  <si>
    <t>Ankomst hjemmet:</t>
  </si>
  <si>
    <t>En dommer i bilen</t>
  </si>
  <si>
    <t>Passasjertilegg</t>
  </si>
  <si>
    <t xml:space="preserve">km á kr 1,00 </t>
  </si>
  <si>
    <t>Navn på passasjer</t>
  </si>
  <si>
    <t>Motorsykkel/moped</t>
  </si>
  <si>
    <t>km á kr 2,00,-</t>
  </si>
  <si>
    <t>Andre utgifter (bom, ferge, buss  etc)</t>
  </si>
  <si>
    <t>Sum reise og diettkostnader</t>
  </si>
  <si>
    <t>Reise- og diettkostnader pr kamp</t>
  </si>
  <si>
    <t>Dommerregning fra</t>
  </si>
  <si>
    <t>Antall kamper som reise- og diettkostnader deles på</t>
  </si>
  <si>
    <t>Kamp honnorar:</t>
  </si>
  <si>
    <t>Kamp nummer:</t>
  </si>
  <si>
    <t>Totalt:</t>
  </si>
  <si>
    <t>Totalt til utbetaling</t>
  </si>
  <si>
    <t>Underskrift:</t>
  </si>
  <si>
    <t>Dato:</t>
  </si>
  <si>
    <t>Kamp type</t>
  </si>
  <si>
    <t>Dato</t>
  </si>
  <si>
    <t>Personnummer</t>
  </si>
  <si>
    <t>Kontonummer</t>
  </si>
  <si>
    <t>E-post</t>
  </si>
  <si>
    <t>Utregning av kostnader pr kamp</t>
  </si>
  <si>
    <t>Reise/diett pr kamp</t>
  </si>
  <si>
    <t>J/G11</t>
  </si>
  <si>
    <t>J/G12</t>
  </si>
  <si>
    <t>J/G13</t>
  </si>
  <si>
    <t>J/G14</t>
  </si>
  <si>
    <t>J/G15</t>
  </si>
  <si>
    <t>J/G16</t>
  </si>
  <si>
    <t>J/G18</t>
  </si>
  <si>
    <t>K5/M5</t>
  </si>
  <si>
    <t>K4/M4</t>
  </si>
  <si>
    <t>K3/M3</t>
  </si>
  <si>
    <t>HU</t>
  </si>
  <si>
    <t>LerøyKval</t>
  </si>
  <si>
    <t>Lerøy</t>
  </si>
  <si>
    <t>Bring</t>
  </si>
  <si>
    <t>NM Sr 1-2</t>
  </si>
  <si>
    <t>Dommerregning til</t>
  </si>
  <si>
    <t>Klubb:</t>
  </si>
  <si>
    <t>Diett6</t>
  </si>
  <si>
    <t>Diett12</t>
  </si>
  <si>
    <t xml:space="preserve"> (Klubbene skal ikke betale for to biler om dere har samme reisevei. Det forventes felleskjøring )</t>
  </si>
  <si>
    <t>Hall</t>
  </si>
  <si>
    <t>km á kr 3,50</t>
  </si>
  <si>
    <t>Diett:fravær (6-12 timer-307,- 12 timer og mer - 570,-)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</si>
</sst>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&quot;kr&quot;\ * #,##0_ ;_ &quot;kr&quot;\ * \-#,##0_ ;_ &quot;kr&quot;\ * &quot;-&quot;??_ ;_ @_ "/>
    <numFmt numFmtId="165" formatCode="_-* #,##0_-;\-* #,##0_-;_-* &quot;-&quot;??_-;_-@_-"/>
    <numFmt numFmtId="166" formatCode="####_ ##_ #####"/>
    <numFmt numFmtId="167" formatCode="0#####_ #####"/>
    <numFmt numFmtId="168" formatCode="_-[$kr-414]\ * #,##0_-;\-[$kr-414]\ * #,##0_-;_-[$kr-414]\ * &quot;-&quot;??_-;_-@_-"/>
    <numFmt numFmtId="169" formatCode="h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3" borderId="2" xfId="0" applyFont="1" applyFill="1" applyBorder="1"/>
    <xf numFmtId="0" fontId="5" fillId="3" borderId="1" xfId="0" applyFont="1" applyFill="1" applyBorder="1"/>
    <xf numFmtId="0" fontId="5" fillId="0" borderId="0" xfId="0" applyFont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2" borderId="1" xfId="0" applyFont="1" applyFill="1" applyBorder="1" applyProtection="1">
      <protection locked="0"/>
    </xf>
    <xf numFmtId="168" fontId="5" fillId="3" borderId="1" xfId="2" applyNumberFormat="1" applyFont="1" applyFill="1" applyBorder="1" applyProtection="1"/>
    <xf numFmtId="0" fontId="5" fillId="2" borderId="5" xfId="0" applyFont="1" applyFill="1" applyBorder="1" applyProtection="1">
      <protection locked="0"/>
    </xf>
    <xf numFmtId="0" fontId="5" fillId="3" borderId="5" xfId="0" applyFont="1" applyFill="1" applyBorder="1"/>
    <xf numFmtId="168" fontId="5" fillId="3" borderId="5" xfId="2" applyNumberFormat="1" applyFont="1" applyFill="1" applyBorder="1" applyProtection="1"/>
    <xf numFmtId="0" fontId="5" fillId="2" borderId="0" xfId="0" applyFont="1" applyFill="1" applyProtection="1">
      <protection locked="0"/>
    </xf>
    <xf numFmtId="0" fontId="5" fillId="3" borderId="6" xfId="0" applyFont="1" applyFill="1" applyBorder="1"/>
    <xf numFmtId="168" fontId="5" fillId="2" borderId="5" xfId="2" applyNumberFormat="1" applyFont="1" applyFill="1" applyBorder="1" applyProtection="1">
      <protection locked="0"/>
    </xf>
    <xf numFmtId="165" fontId="5" fillId="2" borderId="5" xfId="2" applyNumberFormat="1" applyFont="1" applyFill="1" applyBorder="1" applyProtection="1">
      <protection locked="0"/>
    </xf>
    <xf numFmtId="168" fontId="5" fillId="4" borderId="1" xfId="2" applyNumberFormat="1" applyFont="1" applyFill="1" applyBorder="1" applyProtection="1"/>
    <xf numFmtId="14" fontId="5" fillId="2" borderId="1" xfId="0" applyNumberFormat="1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164" fontId="5" fillId="3" borderId="1" xfId="0" applyNumberFormat="1" applyFont="1" applyFill="1" applyBorder="1"/>
    <xf numFmtId="0" fontId="7" fillId="0" borderId="0" xfId="0" applyFont="1"/>
    <xf numFmtId="0" fontId="5" fillId="3" borderId="2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64" fontId="4" fillId="3" borderId="1" xfId="0" applyNumberFormat="1" applyFont="1" applyFill="1" applyBorder="1"/>
    <xf numFmtId="0" fontId="5" fillId="0" borderId="0" xfId="0" applyFont="1" applyAlignment="1">
      <alignment horizontal="right"/>
    </xf>
    <xf numFmtId="20" fontId="5" fillId="0" borderId="0" xfId="0" applyNumberFormat="1" applyFont="1"/>
    <xf numFmtId="20" fontId="5" fillId="2" borderId="1" xfId="0" applyNumberFormat="1" applyFont="1" applyFill="1" applyBorder="1" applyAlignment="1" applyProtection="1">
      <alignment horizontal="center"/>
      <protection locked="0"/>
    </xf>
    <xf numFmtId="169" fontId="5" fillId="3" borderId="1" xfId="2" applyNumberFormat="1" applyFont="1" applyFill="1" applyBorder="1" applyAlignment="1"/>
    <xf numFmtId="0" fontId="5" fillId="2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2" fillId="2" borderId="1" xfId="1" applyFill="1" applyBorder="1" applyAlignment="1" applyProtection="1">
      <alignment horizontal="left"/>
      <protection locked="0"/>
    </xf>
    <xf numFmtId="0" fontId="6" fillId="2" borderId="1" xfId="1" applyFont="1" applyFill="1" applyBorder="1" applyAlignment="1" applyProtection="1">
      <alignment horizontal="left"/>
      <protection locked="0"/>
    </xf>
    <xf numFmtId="167" fontId="5" fillId="2" borderId="2" xfId="0" applyNumberFormat="1" applyFont="1" applyFill="1" applyBorder="1" applyAlignment="1" applyProtection="1">
      <alignment horizontal="left"/>
      <protection locked="0"/>
    </xf>
    <xf numFmtId="167" fontId="5" fillId="2" borderId="4" xfId="0" applyNumberFormat="1" applyFont="1" applyFill="1" applyBorder="1" applyAlignment="1" applyProtection="1">
      <alignment horizontal="left"/>
      <protection locked="0"/>
    </xf>
    <xf numFmtId="166" fontId="5" fillId="2" borderId="2" xfId="0" applyNumberFormat="1" applyFont="1" applyFill="1" applyBorder="1" applyAlignment="1" applyProtection="1">
      <alignment horizontal="left"/>
      <protection locked="0"/>
    </xf>
    <xf numFmtId="166" fontId="5" fillId="2" borderId="4" xfId="0" applyNumberFormat="1" applyFont="1" applyFill="1" applyBorder="1" applyAlignment="1" applyProtection="1">
      <alignment horizontal="left"/>
      <protection locked="0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152400</xdr:rowOff>
    </xdr:from>
    <xdr:to>
      <xdr:col>1</xdr:col>
      <xdr:colOff>1299028</xdr:colOff>
      <xdr:row>4</xdr:row>
      <xdr:rowOff>25400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36175218-AFFC-6345-864C-43A4CB955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152400"/>
          <a:ext cx="2035628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Normal="100" workbookViewId="0">
      <selection activeCell="G7" sqref="G7"/>
    </sheetView>
  </sheetViews>
  <sheetFormatPr baseColWidth="10" defaultColWidth="11.5" defaultRowHeight="15" x14ac:dyDescent="0.2"/>
  <cols>
    <col min="1" max="1" width="10.83203125" style="3" customWidth="1"/>
    <col min="2" max="2" width="19.5" style="3" customWidth="1"/>
    <col min="3" max="3" width="16.5" style="3" customWidth="1"/>
    <col min="4" max="4" width="12.5" style="3" bestFit="1" customWidth="1"/>
    <col min="5" max="5" width="18.1640625" style="3" customWidth="1"/>
    <col min="6" max="6" width="15" style="3" customWidth="1"/>
    <col min="7" max="7" width="13.33203125" style="3" customWidth="1"/>
    <col min="8" max="8" width="9.5" style="3" hidden="1" customWidth="1"/>
    <col min="9" max="16384" width="11.5" style="3"/>
  </cols>
  <sheetData>
    <row r="1" spans="1:7" ht="16.5" customHeight="1" x14ac:dyDescent="0.2">
      <c r="A1" s="1"/>
      <c r="B1" s="1"/>
    </row>
    <row r="2" spans="1:7" ht="16.5" customHeight="1" x14ac:dyDescent="0.2"/>
    <row r="3" spans="1:7" ht="16.5" customHeight="1" x14ac:dyDescent="0.2">
      <c r="E3" s="2"/>
    </row>
    <row r="4" spans="1:7" ht="16.5" customHeight="1" x14ac:dyDescent="0.2"/>
    <row r="5" spans="1:7" ht="16.5" customHeight="1" x14ac:dyDescent="0.2">
      <c r="F5"/>
    </row>
    <row r="6" spans="1:7" ht="16.5" customHeight="1" x14ac:dyDescent="0.2">
      <c r="B6" s="2" t="s">
        <v>47</v>
      </c>
    </row>
    <row r="7" spans="1:7" ht="16.5" customHeight="1" x14ac:dyDescent="0.2">
      <c r="B7" s="4" t="s">
        <v>48</v>
      </c>
      <c r="C7" s="37"/>
      <c r="D7" s="38"/>
      <c r="E7" s="39"/>
    </row>
    <row r="8" spans="1:7" ht="16.5" customHeight="1" x14ac:dyDescent="0.2"/>
    <row r="9" spans="1:7" ht="16.5" customHeight="1" x14ac:dyDescent="0.2">
      <c r="B9" s="2" t="s">
        <v>17</v>
      </c>
    </row>
    <row r="10" spans="1:7" ht="16.5" customHeight="1" x14ac:dyDescent="0.2">
      <c r="B10" s="5" t="s">
        <v>0</v>
      </c>
      <c r="C10" s="37"/>
      <c r="D10" s="38"/>
      <c r="E10" s="39"/>
      <c r="F10" s="6"/>
    </row>
    <row r="11" spans="1:7" ht="16.5" customHeight="1" x14ac:dyDescent="0.2">
      <c r="B11" s="5" t="s">
        <v>1</v>
      </c>
      <c r="C11" s="37"/>
      <c r="D11" s="38"/>
      <c r="E11" s="39"/>
      <c r="F11" s="6"/>
    </row>
    <row r="12" spans="1:7" ht="16.5" customHeight="1" x14ac:dyDescent="0.2">
      <c r="B12" s="5" t="s">
        <v>2</v>
      </c>
      <c r="C12" s="37"/>
      <c r="D12" s="38"/>
      <c r="E12" s="39"/>
      <c r="F12" s="6"/>
    </row>
    <row r="13" spans="1:7" ht="16.5" customHeight="1" x14ac:dyDescent="0.2">
      <c r="B13" s="5" t="s">
        <v>27</v>
      </c>
      <c r="C13" s="42"/>
      <c r="D13" s="43"/>
    </row>
    <row r="14" spans="1:7" ht="16.5" customHeight="1" x14ac:dyDescent="0.2">
      <c r="B14" s="5" t="s">
        <v>28</v>
      </c>
      <c r="C14" s="44"/>
      <c r="D14" s="45"/>
    </row>
    <row r="15" spans="1:7" ht="16.5" customHeight="1" x14ac:dyDescent="0.2">
      <c r="B15" s="5" t="s">
        <v>3</v>
      </c>
      <c r="C15" s="37"/>
      <c r="D15" s="39"/>
    </row>
    <row r="16" spans="1:7" ht="16.5" customHeight="1" x14ac:dyDescent="0.2">
      <c r="B16" s="7" t="s">
        <v>4</v>
      </c>
      <c r="C16" s="29"/>
      <c r="D16" s="7" t="s">
        <v>29</v>
      </c>
      <c r="E16" s="40"/>
      <c r="F16" s="41"/>
      <c r="G16" s="41"/>
    </row>
    <row r="17" spans="1:8" ht="16.5" customHeight="1" x14ac:dyDescent="0.2">
      <c r="B17" s="2" t="s">
        <v>5</v>
      </c>
    </row>
    <row r="18" spans="1:8" ht="16.5" customHeight="1" x14ac:dyDescent="0.2"/>
    <row r="19" spans="1:8" ht="16.5" customHeight="1" x14ac:dyDescent="0.2">
      <c r="B19" t="s">
        <v>51</v>
      </c>
    </row>
    <row r="20" spans="1:8" ht="16.5" customHeight="1" x14ac:dyDescent="0.2">
      <c r="B20" s="5" t="s">
        <v>8</v>
      </c>
      <c r="C20" s="8"/>
      <c r="D20" s="30" t="s">
        <v>53</v>
      </c>
      <c r="F20" s="9">
        <f>+C20*3.5</f>
        <v>0</v>
      </c>
    </row>
    <row r="21" spans="1:8" ht="16.5" customHeight="1" x14ac:dyDescent="0.2">
      <c r="B21" s="5" t="s">
        <v>9</v>
      </c>
      <c r="C21" s="10"/>
      <c r="D21" s="11" t="s">
        <v>10</v>
      </c>
      <c r="F21" s="12">
        <f>+C21*1</f>
        <v>0</v>
      </c>
    </row>
    <row r="22" spans="1:8" ht="16.5" customHeight="1" x14ac:dyDescent="0.2">
      <c r="B22" s="7" t="s">
        <v>11</v>
      </c>
      <c r="C22" s="37"/>
      <c r="D22" s="38"/>
      <c r="E22" s="38"/>
      <c r="F22" s="39"/>
    </row>
    <row r="23" spans="1:8" ht="16.5" customHeight="1" x14ac:dyDescent="0.2">
      <c r="B23" s="11" t="s">
        <v>12</v>
      </c>
      <c r="C23" s="13"/>
      <c r="D23" s="14" t="s">
        <v>13</v>
      </c>
      <c r="F23" s="12">
        <f>+C23*2</f>
        <v>0</v>
      </c>
    </row>
    <row r="24" spans="1:8" ht="16.5" customHeight="1" x14ac:dyDescent="0.2">
      <c r="B24" s="4" t="s">
        <v>14</v>
      </c>
      <c r="C24" s="31"/>
      <c r="D24" s="31"/>
      <c r="E24" s="32"/>
      <c r="F24" s="15"/>
    </row>
    <row r="25" spans="1:8" ht="16.5" customHeight="1" x14ac:dyDescent="0.2">
      <c r="B25" s="5" t="s">
        <v>6</v>
      </c>
      <c r="C25" s="27"/>
      <c r="E25" s="5" t="s">
        <v>7</v>
      </c>
      <c r="F25" s="27"/>
      <c r="H25" s="3">
        <f>F25*C25</f>
        <v>0</v>
      </c>
    </row>
    <row r="26" spans="1:8" ht="16.5" customHeight="1" x14ac:dyDescent="0.2">
      <c r="B26" s="33" t="s">
        <v>54</v>
      </c>
      <c r="C26" s="34"/>
      <c r="D26" s="35"/>
      <c r="E26" s="28">
        <f>IF(H25=0,0,H26)</f>
        <v>0</v>
      </c>
      <c r="F26" s="12">
        <f>IF(H26&gt;=0.5,diett12,IF(H26&gt;=0.25,diett6,0))</f>
        <v>0</v>
      </c>
      <c r="H26" s="26">
        <f>F25-C25</f>
        <v>0</v>
      </c>
    </row>
    <row r="27" spans="1:8" ht="16.5" customHeight="1" x14ac:dyDescent="0.2">
      <c r="B27" s="4" t="s">
        <v>15</v>
      </c>
      <c r="C27" s="32"/>
      <c r="F27" s="12">
        <f>SUM(F20:F21:F23,F24,F26)</f>
        <v>0</v>
      </c>
    </row>
    <row r="28" spans="1:8" ht="16.5" customHeight="1" x14ac:dyDescent="0.2">
      <c r="B28" s="4" t="s">
        <v>18</v>
      </c>
      <c r="C28" s="31"/>
      <c r="D28" s="32"/>
      <c r="F28" s="16"/>
    </row>
    <row r="29" spans="1:8" ht="16.5" customHeight="1" x14ac:dyDescent="0.2">
      <c r="B29" s="4" t="s">
        <v>16</v>
      </c>
      <c r="C29" s="31"/>
      <c r="D29" s="32"/>
      <c r="F29" s="17">
        <f>IF(F28&lt;1,0,F27/F28)</f>
        <v>0</v>
      </c>
    </row>
    <row r="30" spans="1:8" ht="16.5" customHeight="1" x14ac:dyDescent="0.2">
      <c r="A30" s="2"/>
      <c r="B30" s="2"/>
    </row>
    <row r="31" spans="1:8" ht="16.5" customHeight="1" x14ac:dyDescent="0.2">
      <c r="A31" s="2" t="s">
        <v>30</v>
      </c>
      <c r="B31" s="2"/>
    </row>
    <row r="32" spans="1:8" ht="16.5" customHeight="1" x14ac:dyDescent="0.2">
      <c r="A32" s="5" t="s">
        <v>26</v>
      </c>
      <c r="B32" s="30" t="s">
        <v>52</v>
      </c>
      <c r="C32" s="5" t="s">
        <v>20</v>
      </c>
      <c r="D32" s="5" t="s">
        <v>25</v>
      </c>
      <c r="E32" s="5" t="s">
        <v>19</v>
      </c>
      <c r="F32" s="5" t="s">
        <v>31</v>
      </c>
      <c r="G32" s="5" t="s">
        <v>21</v>
      </c>
    </row>
    <row r="33" spans="1:8" ht="16.5" customHeight="1" x14ac:dyDescent="0.2">
      <c r="A33" s="18"/>
      <c r="B33" s="36"/>
      <c r="C33" s="8"/>
      <c r="D33" s="19"/>
      <c r="E33" s="5" t="str">
        <f>IF(D33="","",VLOOKUP(D33,Satser,2,FALSE))</f>
        <v/>
      </c>
      <c r="F33" s="20">
        <f>IF(antall*H33&gt;0,diett/antall,0)</f>
        <v>0</v>
      </c>
      <c r="G33" s="20">
        <f>IF(H33=0,0,E33+F33)</f>
        <v>0</v>
      </c>
      <c r="H33" s="3">
        <f>IF(E33="",0,1)</f>
        <v>0</v>
      </c>
    </row>
    <row r="34" spans="1:8" ht="16.5" customHeight="1" x14ac:dyDescent="0.2">
      <c r="A34" s="18"/>
      <c r="B34" s="36"/>
      <c r="C34" s="8"/>
      <c r="D34" s="19"/>
      <c r="E34" s="5" t="str">
        <f>IF(D34="","",VLOOKUP(D34,Satser,2,FALSE))</f>
        <v/>
      </c>
      <c r="F34" s="20">
        <f>IF(antall*H34&gt;0,diett/antall,0)</f>
        <v>0</v>
      </c>
      <c r="G34" s="20">
        <f t="shared" ref="G34:G37" si="0">IF(H34=0,0,E34+F34)</f>
        <v>0</v>
      </c>
      <c r="H34" s="3">
        <f>IF(E34="",0,1)</f>
        <v>0</v>
      </c>
    </row>
    <row r="35" spans="1:8" ht="16.5" customHeight="1" x14ac:dyDescent="0.2">
      <c r="A35" s="18"/>
      <c r="B35" s="36"/>
      <c r="C35" s="8"/>
      <c r="D35" s="19"/>
      <c r="E35" s="5" t="str">
        <f>IF(D35="","",VLOOKUP(D35,Satser,2,FALSE))</f>
        <v/>
      </c>
      <c r="F35" s="20">
        <f>IF(antall*H35&gt;0,diett/antall,0)</f>
        <v>0</v>
      </c>
      <c r="G35" s="20">
        <f t="shared" si="0"/>
        <v>0</v>
      </c>
      <c r="H35" s="3">
        <f t="shared" ref="H35:H37" si="1">IF(E35="",0,1)</f>
        <v>0</v>
      </c>
    </row>
    <row r="36" spans="1:8" ht="16.5" customHeight="1" x14ac:dyDescent="0.2">
      <c r="A36" s="18"/>
      <c r="B36" s="18"/>
      <c r="C36" s="8"/>
      <c r="D36" s="19"/>
      <c r="E36" s="5" t="str">
        <f>IF(D36="","",VLOOKUP(D36,Satser,2,FALSE))</f>
        <v/>
      </c>
      <c r="F36" s="20">
        <f>IF(antall*H36&gt;0,diett/antall,0)</f>
        <v>0</v>
      </c>
      <c r="G36" s="20">
        <f t="shared" si="0"/>
        <v>0</v>
      </c>
      <c r="H36" s="3">
        <f t="shared" si="1"/>
        <v>0</v>
      </c>
    </row>
    <row r="37" spans="1:8" ht="16.5" customHeight="1" x14ac:dyDescent="0.2">
      <c r="A37" s="18"/>
      <c r="B37" s="18"/>
      <c r="C37" s="8"/>
      <c r="D37" s="19"/>
      <c r="E37" s="5" t="str">
        <f>IF(D37="","",VLOOKUP(D37,Satser,2,FALSE))</f>
        <v/>
      </c>
      <c r="F37" s="20">
        <f>IF(antall*H37&gt;0,diett/antall,0)</f>
        <v>0</v>
      </c>
      <c r="G37" s="20">
        <f t="shared" si="0"/>
        <v>0</v>
      </c>
      <c r="H37" s="3">
        <f t="shared" si="1"/>
        <v>0</v>
      </c>
    </row>
    <row r="38" spans="1:8" ht="16.5" customHeight="1" x14ac:dyDescent="0.2"/>
    <row r="39" spans="1:8" ht="16.5" customHeight="1" x14ac:dyDescent="0.2">
      <c r="C39" s="21"/>
      <c r="E39" s="22" t="s">
        <v>22</v>
      </c>
      <c r="F39" s="23"/>
      <c r="G39" s="24">
        <f>SUM(G33:G37)</f>
        <v>0</v>
      </c>
    </row>
    <row r="42" spans="1:8" x14ac:dyDescent="0.2">
      <c r="B42" s="5" t="s">
        <v>24</v>
      </c>
      <c r="C42" s="18"/>
      <c r="D42" s="5" t="s">
        <v>23</v>
      </c>
      <c r="E42" s="37"/>
      <c r="F42" s="38"/>
      <c r="G42" s="39"/>
    </row>
    <row r="43" spans="1:8" x14ac:dyDescent="0.2">
      <c r="C43" s="25"/>
      <c r="D43" s="25"/>
    </row>
  </sheetData>
  <mergeCells count="10">
    <mergeCell ref="E42:G42"/>
    <mergeCell ref="C15:D15"/>
    <mergeCell ref="E16:G16"/>
    <mergeCell ref="C22:F22"/>
    <mergeCell ref="C7:E7"/>
    <mergeCell ref="C10:E10"/>
    <mergeCell ref="C11:E11"/>
    <mergeCell ref="C12:E12"/>
    <mergeCell ref="C13:D13"/>
    <mergeCell ref="C14:D14"/>
  </mergeCells>
  <dataValidations count="1">
    <dataValidation type="list" allowBlank="1" showInputMessage="1" showErrorMessage="1" sqref="D33:D37" xr:uid="{00000000-0002-0000-0000-000000000000}">
      <formula1>type</formula1>
    </dataValidation>
  </dataValidations>
  <pageMargins left="0.39370078740157483" right="0.39370078740157483" top="0.74803149606299213" bottom="0.74803149606299213" header="0.31496062992125984" footer="0.31496062992125984"/>
  <pageSetup paperSize="9" scale="8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G19" sqref="G19"/>
    </sheetView>
  </sheetViews>
  <sheetFormatPr baseColWidth="10" defaultRowHeight="15" x14ac:dyDescent="0.2"/>
  <sheetData>
    <row r="1" spans="1:6" x14ac:dyDescent="0.2">
      <c r="A1" t="s">
        <v>32</v>
      </c>
      <c r="B1">
        <v>150</v>
      </c>
    </row>
    <row r="2" spans="1:6" x14ac:dyDescent="0.2">
      <c r="A2" t="s">
        <v>33</v>
      </c>
      <c r="B2">
        <v>180</v>
      </c>
    </row>
    <row r="3" spans="1:6" x14ac:dyDescent="0.2">
      <c r="A3" t="s">
        <v>34</v>
      </c>
      <c r="B3">
        <v>195</v>
      </c>
      <c r="F3" s="1"/>
    </row>
    <row r="4" spans="1:6" x14ac:dyDescent="0.2">
      <c r="A4" t="s">
        <v>35</v>
      </c>
      <c r="B4">
        <v>195</v>
      </c>
      <c r="F4" s="1"/>
    </row>
    <row r="5" spans="1:6" x14ac:dyDescent="0.2">
      <c r="A5" t="s">
        <v>36</v>
      </c>
      <c r="B5">
        <v>285</v>
      </c>
      <c r="F5" s="1"/>
    </row>
    <row r="6" spans="1:6" x14ac:dyDescent="0.2">
      <c r="A6" t="s">
        <v>37</v>
      </c>
      <c r="B6">
        <v>310</v>
      </c>
      <c r="F6" s="1"/>
    </row>
    <row r="7" spans="1:6" x14ac:dyDescent="0.2">
      <c r="A7" t="s">
        <v>38</v>
      </c>
      <c r="B7">
        <v>360</v>
      </c>
    </row>
    <row r="8" spans="1:6" x14ac:dyDescent="0.2">
      <c r="A8" t="s">
        <v>39</v>
      </c>
      <c r="B8">
        <v>310</v>
      </c>
    </row>
    <row r="9" spans="1:6" x14ac:dyDescent="0.2">
      <c r="A9" t="s">
        <v>40</v>
      </c>
      <c r="B9">
        <v>360</v>
      </c>
    </row>
    <row r="10" spans="1:6" x14ac:dyDescent="0.2">
      <c r="A10" t="s">
        <v>41</v>
      </c>
      <c r="B10">
        <v>565</v>
      </c>
    </row>
    <row r="11" spans="1:6" x14ac:dyDescent="0.2">
      <c r="A11" t="s">
        <v>42</v>
      </c>
      <c r="B11">
        <v>100</v>
      </c>
    </row>
    <row r="12" spans="1:6" x14ac:dyDescent="0.2">
      <c r="A12" t="s">
        <v>43</v>
      </c>
      <c r="B12">
        <v>490</v>
      </c>
    </row>
    <row r="13" spans="1:6" x14ac:dyDescent="0.2">
      <c r="A13" t="s">
        <v>44</v>
      </c>
      <c r="B13">
        <v>690</v>
      </c>
    </row>
    <row r="14" spans="1:6" x14ac:dyDescent="0.2">
      <c r="A14" t="s">
        <v>45</v>
      </c>
      <c r="B14">
        <v>490</v>
      </c>
    </row>
    <row r="15" spans="1:6" x14ac:dyDescent="0.2">
      <c r="A15" t="s">
        <v>46</v>
      </c>
      <c r="B15">
        <v>600</v>
      </c>
    </row>
    <row r="21" spans="1:2" x14ac:dyDescent="0.2">
      <c r="A21" t="s">
        <v>49</v>
      </c>
      <c r="B21">
        <v>307</v>
      </c>
    </row>
    <row r="22" spans="1:2" x14ac:dyDescent="0.2">
      <c r="A22" t="s">
        <v>50</v>
      </c>
      <c r="B22">
        <v>570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SF33 Region Sør</TermName>
          <TermId xmlns="http://schemas.microsoft.com/office/infopath/2007/PartnerControls">9232fd28-2b61-4ff9-adc6-ee76ed0f9c87</TermId>
        </TermInfo>
      </Terms>
    </e390b8d06ece46449586677b864a8181>
    <TaxCatchAll xmlns="aec5f570-5954-42b2-93f8-bbdf6252596e">
      <Value>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Hagberg, Bjørn</DisplayName>
        <AccountId>33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Hagberg, Bjørn</DisplayName>
        <AccountId>33</AccountId>
        <AccountType/>
      </UserInfo>
    </_nifDokumenteier>
    <_nifDokumentbeskrivelse xmlns="aec5f570-5954-42b2-93f8-bbdf6252596e" xsi:nil="true"/>
    <_nifTil xmlns="aec5f570-5954-42b2-93f8-bbdf6252596e" xsi:nil="true"/>
    <AnonymEksternDeling xmlns="aec5f570-5954-42b2-93f8-bbdf6252596e">false</AnonymEksternDeling>
    <_dlc_DocId xmlns="6312326f-242d-47eb-b32c-67846ad7cd13">SF33S-24-12716</_dlc_DocId>
    <_dlc_DocIdUrl xmlns="6312326f-242d-47eb-b32c-67846ad7cd13">
      <Url>https://idrettskontor.nif.no/sites/handballforbundetsor/documentcontent/_layouts/15/DocIdRedir.aspx?ID=SF33S-24-12716</Url>
      <Description>SF33S-24-12716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B06259A7E529804FAB2EC9E85747C5C700B8466F758AE49E448D448C03B17D0430" ma:contentTypeVersion="52" ma:contentTypeDescription="Opprett et nytt dokument." ma:contentTypeScope="" ma:versionID="0d1b6ee04fccb48581db3617bc96c089">
  <xsd:schema xmlns:xsd="http://www.w3.org/2001/XMLSchema" xmlns:xs="http://www.w3.org/2001/XMLSchema" xmlns:p="http://schemas.microsoft.com/office/2006/metadata/properties" xmlns:ns2="aec5f570-5954-42b2-93f8-bbdf6252596e" xmlns:ns3="6312326f-242d-47eb-b32c-67846ad7cd13" targetNamespace="http://schemas.microsoft.com/office/2006/metadata/properties" ma:root="true" ma:fieldsID="b31b8788de5cf21110ca49a317324996" ns2:_="" ns3:_="">
    <xsd:import namespace="aec5f570-5954-42b2-93f8-bbdf6252596e"/>
    <xsd:import namespace="6312326f-242d-47eb-b32c-67846ad7cd13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36415366-159e-4197-b217-7400c9d6084a}" ma:internalName="TaxCatchAll" ma:showField="CatchAllData" ma:web="6312326f-242d-47eb-b32c-67846ad7cd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36415366-159e-4197-b217-7400c9d6084a}" ma:internalName="TaxCatchAllLabel" ma:readOnly="true" ma:showField="CatchAllDataLabel" ma:web="6312326f-242d-47eb-b32c-67846ad7cd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326f-242d-47eb-b32c-67846ad7cd13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F34D2AA-902D-4033-AB34-B5FA41F1F9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5B4C4A-2842-4B7A-800A-79BCE8C6435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aec5f570-5954-42b2-93f8-bbdf6252596e"/>
    <ds:schemaRef ds:uri="6312326f-242d-47eb-b32c-67846ad7cd13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9B68998-064D-4FE7-BFBF-7FDAC0968A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6312326f-242d-47eb-b32c-67846ad7cd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28766A3-AD59-402F-A5FD-27DF63F9399C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EB234BD1-2FB8-437B-A855-01EB6CF80FD0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CF6E7710-2800-43B5-8104-5095A7B8CDE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8</vt:i4>
      </vt:variant>
    </vt:vector>
  </HeadingPairs>
  <TitlesOfParts>
    <vt:vector size="10" baseType="lpstr">
      <vt:lpstr>Dommerregning</vt:lpstr>
      <vt:lpstr>satser</vt:lpstr>
      <vt:lpstr>antall</vt:lpstr>
      <vt:lpstr>diett</vt:lpstr>
      <vt:lpstr>diett12</vt:lpstr>
      <vt:lpstr>diett6</vt:lpstr>
      <vt:lpstr>diettsats</vt:lpstr>
      <vt:lpstr>Satser</vt:lpstr>
      <vt:lpstr>type</vt:lpstr>
      <vt:lpstr>Dommerregning!Utskriftsområde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Hagberg, Bjørn</dc:creator>
  <cp:lastModifiedBy>Microsoft Office User</cp:lastModifiedBy>
  <cp:lastPrinted>2017-09-08T09:13:03Z</cp:lastPrinted>
  <dcterms:created xsi:type="dcterms:W3CDTF">2017-05-31T11:14:37Z</dcterms:created>
  <dcterms:modified xsi:type="dcterms:W3CDTF">2023-03-08T14:42:10Z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0x01010089F515CEF38C6043B09A4EB0A2E09D630200B06259A7E529804FAB2EC9E85747C5C700B8466F758AE49E448D448C03B17D0430</vt:lpwstr>
  </property>
  <property fmtid="{D5CDD505-2E9C-101B-9397-08002B2CF9AE}" pid="3" name="Dokumentkategori">
    <vt:lpwstr/>
  </property>
  <property fmtid="{D5CDD505-2E9C-101B-9397-08002B2CF9AE}" pid="4" name="OrgTilhorighet">
    <vt:lpwstr>1;#SF33 Region Sør|9232fd28-2b61-4ff9-adc6-ee76ed0f9c87</vt:lpwstr>
  </property>
  <property fmtid="{D5CDD505-2E9C-101B-9397-08002B2CF9AE}" pid="5" name="_dlc_DocIdItemGuid">
    <vt:lpwstr>a420803b-3211-482a-b47a-37b535f57856</vt:lpwstr>
  </property>
</Properties>
</file>