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lisbethadolfsen_voldsund_handball_no/Documents/NHF RV/Seksjonsleder/"/>
    </mc:Choice>
  </mc:AlternateContent>
  <xr:revisionPtr revIDLastSave="0" documentId="8_{F1E05375-ACD4-4CC5-B31F-9F13C058AD96}" xr6:coauthVersionLast="47" xr6:coauthVersionMax="47" xr10:uidLastSave="{00000000-0000-0000-0000-000000000000}"/>
  <bookViews>
    <workbookView xWindow="-38520" yWindow="-120" windowWidth="38640" windowHeight="21120" firstSheet="1" activeTab="3" xr2:uid="{00000000-000D-0000-FFFF-FFFF00000000}"/>
  </bookViews>
  <sheets>
    <sheet name="HU" sheetId="6" state="hidden" r:id="rId1"/>
    <sheet name="Gutter" sheetId="3" r:id="rId2"/>
    <sheet name="Jenter" sheetId="2" r:id="rId3"/>
    <sheet name="Senior Menn" sheetId="5" r:id="rId4"/>
    <sheet name="Senior kvinner" sheetId="7" r:id="rId5"/>
  </sheets>
  <definedNames>
    <definedName name="_xlnm._FilterDatabase" localSheetId="2" hidden="1">Jenter!$L$219:$L$225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2" l="1"/>
  <c r="H102" i="2"/>
  <c r="H129" i="2" s="1"/>
  <c r="D102" i="2"/>
  <c r="D128" i="2" s="1"/>
  <c r="N105" i="2"/>
  <c r="L105" i="2"/>
  <c r="F102" i="2"/>
  <c r="F129" i="2" s="1"/>
  <c r="B128" i="2"/>
  <c r="D2" i="5"/>
  <c r="J25" i="5"/>
  <c r="J24" i="5"/>
  <c r="F19" i="5"/>
  <c r="F18" i="5"/>
  <c r="J4" i="5"/>
  <c r="D172" i="3" l="1"/>
  <c r="D137" i="3"/>
  <c r="D47" i="3"/>
  <c r="J75" i="3"/>
  <c r="J175" i="3"/>
  <c r="J188" i="3" s="1"/>
  <c r="H175" i="3"/>
  <c r="H188" i="3" s="1"/>
  <c r="T38" i="2"/>
  <c r="T50" i="2" s="1"/>
  <c r="L3" i="2"/>
  <c r="H341" i="2"/>
  <c r="H340" i="2"/>
  <c r="L38" i="2"/>
  <c r="H158" i="2"/>
  <c r="H157" i="2"/>
  <c r="F175" i="3"/>
  <c r="D175" i="3"/>
  <c r="F207" i="3"/>
  <c r="L175" i="3"/>
  <c r="L139" i="3"/>
  <c r="L155" i="3" s="1"/>
  <c r="L105" i="3"/>
  <c r="L119" i="3" s="1"/>
  <c r="H83" i="3"/>
  <c r="H98" i="3" s="1"/>
  <c r="F83" i="3"/>
  <c r="F98" i="3" s="1"/>
  <c r="D83" i="3"/>
  <c r="D98" i="3" s="1"/>
  <c r="B98" i="3"/>
  <c r="J31" i="3"/>
  <c r="J42" i="3" s="1"/>
  <c r="H31" i="3"/>
  <c r="H42" i="3" s="1"/>
  <c r="H262" i="2"/>
  <c r="H263" i="2"/>
  <c r="F105" i="3"/>
  <c r="H199" i="2"/>
  <c r="H213" i="2" s="1"/>
  <c r="F199" i="2"/>
  <c r="F213" i="2" s="1"/>
  <c r="D199" i="2"/>
  <c r="B199" i="2"/>
  <c r="B213" i="2" s="1"/>
  <c r="D213" i="2"/>
  <c r="H3" i="2"/>
  <c r="J353" i="2"/>
  <c r="J368" i="2" s="1"/>
  <c r="R118" i="2"/>
  <c r="N118" i="2"/>
  <c r="P117" i="2"/>
  <c r="N90" i="2"/>
  <c r="P3" i="2"/>
  <c r="F218" i="2"/>
  <c r="F235" i="2" s="1"/>
  <c r="J369" i="2" l="1"/>
  <c r="F234" i="2"/>
  <c r="F166" i="2" l="1"/>
  <c r="H166" i="2"/>
  <c r="H174" i="2" s="1"/>
  <c r="L353" i="2"/>
  <c r="L369" i="2" s="1"/>
  <c r="D353" i="2"/>
  <c r="B353" i="2"/>
  <c r="B368" i="2" s="1"/>
  <c r="F30" i="3"/>
  <c r="F42" i="3" s="1"/>
  <c r="B4" i="3"/>
  <c r="F271" i="2"/>
  <c r="F287" i="2" s="1"/>
  <c r="H173" i="2" l="1"/>
  <c r="L368" i="2"/>
  <c r="B367" i="2"/>
  <c r="F288" i="2"/>
  <c r="D250" i="2" l="1"/>
  <c r="H225" i="2"/>
  <c r="D166" i="2"/>
  <c r="D179" i="2" s="1"/>
  <c r="B166" i="2"/>
  <c r="B178" i="2" s="1"/>
  <c r="B179" i="2" l="1"/>
  <c r="D178" i="2"/>
  <c r="J4" i="3"/>
  <c r="H4" i="3"/>
  <c r="F69" i="2"/>
  <c r="H69" i="2"/>
  <c r="D69" i="2"/>
  <c r="B69" i="2"/>
  <c r="J38" i="2"/>
  <c r="P38" i="2"/>
  <c r="P50" i="2" s="1"/>
  <c r="R38" i="2"/>
  <c r="R50" i="2" s="1"/>
  <c r="B3" i="2"/>
  <c r="D3" i="2"/>
  <c r="J139" i="3"/>
  <c r="H139" i="3"/>
  <c r="F139" i="3"/>
  <c r="J105" i="3"/>
  <c r="H76" i="3"/>
  <c r="D207" i="3"/>
  <c r="D69" i="3"/>
  <c r="B175" i="3"/>
  <c r="B231" i="3"/>
  <c r="F229" i="3" s="1"/>
  <c r="N5" i="7"/>
  <c r="R5" i="7"/>
  <c r="L27" i="7"/>
  <c r="L26" i="7"/>
  <c r="L5" i="7"/>
  <c r="B30" i="3"/>
  <c r="D4" i="3"/>
  <c r="D26" i="3" s="1"/>
  <c r="B24" i="3"/>
  <c r="P5" i="7"/>
  <c r="P18" i="7" s="1"/>
  <c r="D67" i="2" l="1"/>
  <c r="D224" i="3"/>
  <c r="D223" i="3"/>
  <c r="D189" i="3"/>
  <c r="D188" i="3"/>
  <c r="F189" i="3"/>
  <c r="F188" i="3"/>
  <c r="B190" i="3"/>
  <c r="B189" i="3"/>
  <c r="B243" i="3"/>
  <c r="B242" i="3"/>
  <c r="P19" i="7"/>
  <c r="B5" i="7" l="1"/>
  <c r="F324" i="2"/>
  <c r="F341" i="2" s="1"/>
  <c r="J71" i="2"/>
  <c r="H353" i="2"/>
  <c r="D4" i="5"/>
  <c r="H38" i="2"/>
  <c r="D38" i="2"/>
  <c r="D58" i="2" s="1"/>
  <c r="B38" i="2"/>
  <c r="F38" i="2"/>
  <c r="B144" i="2"/>
  <c r="D144" i="2"/>
  <c r="D160" i="2" s="1"/>
  <c r="B250" i="2"/>
  <c r="D299" i="2"/>
  <c r="D315" i="2" s="1"/>
  <c r="B299" i="2"/>
  <c r="B339" i="2"/>
  <c r="F214" i="2"/>
  <c r="H144" i="2"/>
  <c r="L71" i="2"/>
  <c r="L87" i="2" s="1"/>
  <c r="J3" i="2"/>
  <c r="F3" i="2"/>
  <c r="D36" i="2" l="1"/>
  <c r="D142" i="2"/>
  <c r="B160" i="2"/>
  <c r="H214" i="2"/>
  <c r="B315" i="2"/>
  <c r="D296" i="2"/>
  <c r="F220" i="3"/>
  <c r="F219" i="3"/>
  <c r="H368" i="2"/>
  <c r="H369" i="2"/>
  <c r="F340" i="2"/>
  <c r="D159" i="2"/>
  <c r="B159" i="2"/>
  <c r="D214" i="2"/>
  <c r="B214" i="2"/>
  <c r="B139" i="3"/>
  <c r="D123" i="3"/>
  <c r="B105" i="3"/>
  <c r="D102" i="3" s="1"/>
  <c r="H105" i="3"/>
  <c r="B69" i="3"/>
  <c r="J5" i="7"/>
  <c r="J20" i="7" s="1"/>
  <c r="H5" i="7"/>
  <c r="H21" i="7" s="1"/>
  <c r="D31" i="3"/>
  <c r="F5" i="7"/>
  <c r="F20" i="7" s="1"/>
  <c r="F4" i="3"/>
  <c r="B28" i="2"/>
  <c r="R3" i="2"/>
  <c r="R15" i="2" s="1"/>
  <c r="N3" i="2"/>
  <c r="N17" i="2" s="1"/>
  <c r="P17" i="2"/>
  <c r="N19" i="7"/>
  <c r="R29" i="7"/>
  <c r="D5" i="7"/>
  <c r="D21" i="7" s="1"/>
  <c r="D1" i="2" l="1"/>
  <c r="E1" i="3"/>
  <c r="R30" i="7"/>
  <c r="N18" i="7"/>
  <c r="D20" i="7"/>
  <c r="F21" i="7"/>
  <c r="J21" i="7"/>
  <c r="H20" i="7"/>
  <c r="B338" i="2" l="1"/>
  <c r="H4" i="5" l="1"/>
  <c r="D314" i="2" l="1"/>
  <c r="B314" i="2"/>
  <c r="B265" i="2" l="1"/>
  <c r="B264" i="2"/>
  <c r="B4" i="5" l="1"/>
  <c r="B20" i="5" l="1"/>
  <c r="D271" i="2"/>
  <c r="B271" i="2"/>
  <c r="B207" i="3"/>
  <c r="D91" i="2"/>
  <c r="B379" i="2"/>
  <c r="B388" i="2" s="1"/>
  <c r="B218" i="2"/>
  <c r="D218" i="2"/>
  <c r="D4" i="6"/>
  <c r="D14" i="6"/>
  <c r="B4" i="6"/>
  <c r="B14" i="6"/>
  <c r="D248" i="2" l="1"/>
  <c r="D196" i="2"/>
  <c r="D204" i="3"/>
  <c r="B223" i="3"/>
  <c r="B222" i="3"/>
  <c r="D235" i="2"/>
  <c r="D234" i="2"/>
  <c r="B234" i="2"/>
  <c r="B235" i="2"/>
  <c r="B288" i="2"/>
  <c r="B287" i="2"/>
  <c r="D288" i="2"/>
  <c r="D287" i="2"/>
  <c r="B91" i="2"/>
  <c r="P229" i="3"/>
  <c r="B389" i="2"/>
  <c r="B21" i="5"/>
  <c r="H18" i="5" l="1"/>
  <c r="H19" i="5"/>
  <c r="B127" i="3" l="1"/>
  <c r="F58" i="2"/>
  <c r="H23" i="3" l="1"/>
  <c r="F23" i="3"/>
  <c r="D265" i="2"/>
  <c r="D264" i="2" l="1"/>
  <c r="D19" i="5"/>
  <c r="D18" i="5"/>
  <c r="J88" i="2"/>
  <c r="B20" i="7"/>
  <c r="B19" i="7"/>
  <c r="D2" i="7"/>
  <c r="F351" i="2" l="1"/>
  <c r="F353" i="2" s="1"/>
  <c r="F368" i="2" s="1"/>
  <c r="D367" i="2"/>
  <c r="D368" i="2"/>
  <c r="F367" i="2" l="1"/>
  <c r="F179" i="2"/>
  <c r="F178" i="2"/>
  <c r="L117" i="2"/>
  <c r="J109" i="2"/>
  <c r="J102" i="2"/>
  <c r="D100" i="2"/>
</calcChain>
</file>

<file path=xl/sharedStrings.xml><?xml version="1.0" encoding="utf-8"?>
<sst xmlns="http://schemas.openxmlformats.org/spreadsheetml/2006/main" count="1777" uniqueCount="537">
  <si>
    <t>Gullserien (HU)</t>
  </si>
  <si>
    <t>Gullerien 01</t>
  </si>
  <si>
    <t>Gullerien 02</t>
  </si>
  <si>
    <t>Rundespill</t>
  </si>
  <si>
    <t>Ulik kampavvikling fra runde til runde</t>
  </si>
  <si>
    <t>Gutter 9 år</t>
  </si>
  <si>
    <t>lag totalt i klassen</t>
  </si>
  <si>
    <t>Alt. 1</t>
  </si>
  <si>
    <t>Alt 2</t>
  </si>
  <si>
    <t>Gutter 9 A01 H</t>
  </si>
  <si>
    <t>Gutter 9 A02 H</t>
  </si>
  <si>
    <t>Gutter 9 A03 H</t>
  </si>
  <si>
    <t>Askøy 6</t>
  </si>
  <si>
    <t>Bjarg 1</t>
  </si>
  <si>
    <t xml:space="preserve">Bergensdalen </t>
  </si>
  <si>
    <t>Askøy Blå</t>
  </si>
  <si>
    <t>Bjarg 2</t>
  </si>
  <si>
    <t>Bergensdalen 2</t>
  </si>
  <si>
    <t>Bergensdalen 1</t>
  </si>
  <si>
    <t>Bønes 1</t>
  </si>
  <si>
    <t>Bjørnar 1</t>
  </si>
  <si>
    <t>Fana 1</t>
  </si>
  <si>
    <t>Bønes 2</t>
  </si>
  <si>
    <t>Bjørnar 2</t>
  </si>
  <si>
    <t>Fana 2</t>
  </si>
  <si>
    <t>Bønes 3</t>
  </si>
  <si>
    <t>Flaktveit 1</t>
  </si>
  <si>
    <t>Nore Neset</t>
  </si>
  <si>
    <t>Bønes 4</t>
  </si>
  <si>
    <t>Flaktveit 2</t>
  </si>
  <si>
    <t>Os</t>
  </si>
  <si>
    <t>Lindås</t>
  </si>
  <si>
    <t xml:space="preserve">Kringlebotn </t>
  </si>
  <si>
    <t>Solid 2</t>
  </si>
  <si>
    <t>Nordnes</t>
  </si>
  <si>
    <t>Lyngbø 1</t>
  </si>
  <si>
    <t>Stord 1</t>
  </si>
  <si>
    <t>Samnanger IL 2</t>
  </si>
  <si>
    <t>Lyngbø 2</t>
  </si>
  <si>
    <t>Stord 2</t>
  </si>
  <si>
    <t>Tertnes 1</t>
  </si>
  <si>
    <t>Nordre Fjell</t>
  </si>
  <si>
    <t>Stord 3</t>
  </si>
  <si>
    <t>Tertnes 2</t>
  </si>
  <si>
    <t>Sotra 1</t>
  </si>
  <si>
    <t>Stord 4</t>
  </si>
  <si>
    <t>Tertnes 3</t>
  </si>
  <si>
    <t>Søre Neset 1</t>
  </si>
  <si>
    <t>Søre Neset 2</t>
  </si>
  <si>
    <t xml:space="preserve">Samnanger IL </t>
  </si>
  <si>
    <t>Søreide 1</t>
  </si>
  <si>
    <t>Søreide 2</t>
  </si>
  <si>
    <t>15 lag - aktivitetsserie</t>
  </si>
  <si>
    <t>14 kamper</t>
  </si>
  <si>
    <t>Sone 1-3</t>
  </si>
  <si>
    <t>Alternativ 2:</t>
  </si>
  <si>
    <t>Gutter 9 A01 SF</t>
  </si>
  <si>
    <t xml:space="preserve">Aurland </t>
  </si>
  <si>
    <t>Gutter 9 A 02 SF</t>
  </si>
  <si>
    <t>Bremanger</t>
  </si>
  <si>
    <t>Gutter 9 A 03 SF</t>
  </si>
  <si>
    <t xml:space="preserve">Bryggja </t>
  </si>
  <si>
    <t xml:space="preserve">Askvoll </t>
  </si>
  <si>
    <t>Aurland</t>
  </si>
  <si>
    <t>Eid</t>
  </si>
  <si>
    <t>Dale</t>
  </si>
  <si>
    <t>Jotun</t>
  </si>
  <si>
    <t>Sandane</t>
  </si>
  <si>
    <t>Florø 1</t>
  </si>
  <si>
    <t>Sogndal 1</t>
  </si>
  <si>
    <t>Sandane 2</t>
  </si>
  <si>
    <t>Florø 2</t>
  </si>
  <si>
    <t>Sogndal 2</t>
  </si>
  <si>
    <t>Stryn</t>
  </si>
  <si>
    <t>Førde</t>
  </si>
  <si>
    <t>Årdalstangen</t>
  </si>
  <si>
    <t>Høyang</t>
  </si>
  <si>
    <t>10 lag aktivitetsserie</t>
  </si>
  <si>
    <t xml:space="preserve"> 7 lag aktivitetsserie</t>
  </si>
  <si>
    <t>15 kamper</t>
  </si>
  <si>
    <t>Gutter 10 år</t>
  </si>
  <si>
    <t>Alt. 2</t>
  </si>
  <si>
    <t>Gutter 10 A01 H</t>
  </si>
  <si>
    <t>Gutter 10 A02 H</t>
  </si>
  <si>
    <t>Gutter 10 A03 H</t>
  </si>
  <si>
    <t>Askøy</t>
  </si>
  <si>
    <t>Askøy 3</t>
  </si>
  <si>
    <t>Eikelandsfjorden</t>
  </si>
  <si>
    <t>Bergensdalen 3</t>
  </si>
  <si>
    <t>Gneist 1</t>
  </si>
  <si>
    <t>Gneist 2</t>
  </si>
  <si>
    <t>bergensdalen 3</t>
  </si>
  <si>
    <t>Eidsvåg</t>
  </si>
  <si>
    <t>Gneist 3</t>
  </si>
  <si>
    <t>Kjøkkelvik 1</t>
  </si>
  <si>
    <t>Kvinnherad</t>
  </si>
  <si>
    <t>Kjøkkelvik 2</t>
  </si>
  <si>
    <t>Fana</t>
  </si>
  <si>
    <t xml:space="preserve"> </t>
  </si>
  <si>
    <t>Kjøkkelvik 3</t>
  </si>
  <si>
    <t>Lyngbø</t>
  </si>
  <si>
    <t>Mathopen</t>
  </si>
  <si>
    <t>Sandviken 1</t>
  </si>
  <si>
    <t>Nordnes 1</t>
  </si>
  <si>
    <t>Sandviken 2</t>
  </si>
  <si>
    <t>Nordnes 2</t>
  </si>
  <si>
    <t>Tertnes</t>
  </si>
  <si>
    <t>Sotra</t>
  </si>
  <si>
    <t>Åsane 1</t>
  </si>
  <si>
    <t>Sædalen 1</t>
  </si>
  <si>
    <t>Åsane 2</t>
  </si>
  <si>
    <t>Søreide</t>
  </si>
  <si>
    <t>Åsane 3</t>
  </si>
  <si>
    <t>Alternativ 1:</t>
  </si>
  <si>
    <t>G 10 A 01 SF</t>
  </si>
  <si>
    <t>G 10 A 02 SF</t>
  </si>
  <si>
    <t>Florø</t>
  </si>
  <si>
    <t>Syril</t>
  </si>
  <si>
    <t>Hyen</t>
  </si>
  <si>
    <t>Syril 2</t>
  </si>
  <si>
    <t>Førde 2</t>
  </si>
  <si>
    <t>Gutter 11 år</t>
  </si>
  <si>
    <t>Alt 1</t>
  </si>
  <si>
    <t>Alt 3</t>
  </si>
  <si>
    <t>Gutter 11 A01 H</t>
  </si>
  <si>
    <t>Gutter 11 B01 H</t>
  </si>
  <si>
    <t xml:space="preserve">G 11 B-C01 H </t>
  </si>
  <si>
    <t>Gutter 11 B-C01 H</t>
  </si>
  <si>
    <t>Gutter 11 B-C02 H</t>
  </si>
  <si>
    <t>Gutter 11 A01 SF</t>
  </si>
  <si>
    <t>Bergensdalen</t>
  </si>
  <si>
    <t xml:space="preserve">Bjarg  </t>
  </si>
  <si>
    <t>Bjørnar</t>
  </si>
  <si>
    <t>Askvoll</t>
  </si>
  <si>
    <t>Bønes</t>
  </si>
  <si>
    <r>
      <rPr>
        <sz val="11"/>
        <color rgb="FF000000"/>
        <rFont val="Calibri"/>
        <family val="2"/>
        <scheme val="minor"/>
      </rPr>
      <t xml:space="preserve">Bjarg 3 </t>
    </r>
    <r>
      <rPr>
        <b/>
        <sz val="11"/>
        <color rgb="FF000000"/>
        <rFont val="Calibri"/>
        <family val="2"/>
        <scheme val="minor"/>
      </rPr>
      <t>C</t>
    </r>
  </si>
  <si>
    <r>
      <rPr>
        <sz val="11"/>
        <color rgb="FF000000"/>
        <rFont val="Calibri"/>
        <family val="2"/>
        <scheme val="minor"/>
      </rPr>
      <t xml:space="preserve">Dale </t>
    </r>
    <r>
      <rPr>
        <b/>
        <sz val="11"/>
        <color rgb="FF000000"/>
        <rFont val="Calibri"/>
        <family val="2"/>
        <scheme val="minor"/>
      </rPr>
      <t>C</t>
    </r>
  </si>
  <si>
    <t>Askvoll 2</t>
  </si>
  <si>
    <t>Flaktveit</t>
  </si>
  <si>
    <t>Breimsbygda</t>
  </si>
  <si>
    <t>Fyllingen</t>
  </si>
  <si>
    <r>
      <rPr>
        <sz val="11"/>
        <color rgb="FF000000"/>
        <rFont val="Calibri"/>
        <family val="2"/>
        <scheme val="minor"/>
      </rPr>
      <t xml:space="preserve">Fana 2 </t>
    </r>
    <r>
      <rPr>
        <b/>
        <sz val="11"/>
        <color rgb="FF000000"/>
        <rFont val="Calibri"/>
        <family val="2"/>
        <scheme val="minor"/>
      </rPr>
      <t>C</t>
    </r>
  </si>
  <si>
    <t>Gneist</t>
  </si>
  <si>
    <t xml:space="preserve">Eid </t>
  </si>
  <si>
    <t>Stord</t>
  </si>
  <si>
    <t>Samnanger</t>
  </si>
  <si>
    <t>Kjøkkelvik</t>
  </si>
  <si>
    <t>Sandviken</t>
  </si>
  <si>
    <t xml:space="preserve">Sandane 2 </t>
  </si>
  <si>
    <r>
      <rPr>
        <sz val="11"/>
        <color rgb="FF000000"/>
        <rFont val="Calibri"/>
        <family val="2"/>
        <scheme val="minor"/>
      </rPr>
      <t xml:space="preserve">Voss </t>
    </r>
    <r>
      <rPr>
        <b/>
        <sz val="11"/>
        <color rgb="FF000000"/>
        <rFont val="Calibri"/>
        <family val="2"/>
        <scheme val="minor"/>
      </rPr>
      <t>C</t>
    </r>
  </si>
  <si>
    <t>Sogndal</t>
  </si>
  <si>
    <t>Viking TIF</t>
  </si>
  <si>
    <t>Søre Neset</t>
  </si>
  <si>
    <t>Viking TIF 2</t>
  </si>
  <si>
    <t>Åsane</t>
  </si>
  <si>
    <t>14 kampar</t>
  </si>
  <si>
    <t xml:space="preserve"> aktivitetsserie</t>
  </si>
  <si>
    <t>G 11 C01 H</t>
  </si>
  <si>
    <t xml:space="preserve"> lag aktivitetsserie</t>
  </si>
  <si>
    <t>Gutter 12</t>
  </si>
  <si>
    <t>Gutter 12  A01 H</t>
  </si>
  <si>
    <t>Gutter 12  B og C</t>
  </si>
  <si>
    <t>Gutter 12  B01 H</t>
  </si>
  <si>
    <t>Gutter 12 B-C01 H</t>
  </si>
  <si>
    <t>Gutter 12 B-C02 H</t>
  </si>
  <si>
    <t>Gutter 12  A02 SF</t>
  </si>
  <si>
    <t>Askøy Rød</t>
  </si>
  <si>
    <t>Fyllingen 2</t>
  </si>
  <si>
    <t>Bjarg</t>
  </si>
  <si>
    <t>Jølster</t>
  </si>
  <si>
    <t>Solid 1</t>
  </si>
  <si>
    <r>
      <rPr>
        <sz val="11"/>
        <color rgb="FF000000"/>
        <rFont val="Calibri"/>
        <family val="2"/>
        <scheme val="minor"/>
      </rPr>
      <t xml:space="preserve">Nordre Fjell </t>
    </r>
    <r>
      <rPr>
        <b/>
        <sz val="11"/>
        <color rgb="FF000000"/>
        <rFont val="Calibri"/>
        <family val="2"/>
        <scheme val="minor"/>
      </rPr>
      <t>C</t>
    </r>
  </si>
  <si>
    <t>Tysnes</t>
  </si>
  <si>
    <r>
      <rPr>
        <sz val="11"/>
        <color rgb="FF000000"/>
        <rFont val="Calibri"/>
        <family val="2"/>
        <scheme val="minor"/>
      </rPr>
      <t>Osterøy</t>
    </r>
    <r>
      <rPr>
        <b/>
        <sz val="11"/>
        <color rgb="FF000000"/>
        <rFont val="Calibri"/>
        <family val="2"/>
        <scheme val="minor"/>
      </rPr>
      <t xml:space="preserve"> C</t>
    </r>
  </si>
  <si>
    <t>Øyglimt</t>
  </si>
  <si>
    <t>aktivitetsserie</t>
  </si>
  <si>
    <t>14 Kamper</t>
  </si>
  <si>
    <t>Gutter 14 år</t>
  </si>
  <si>
    <t>sone 1-3</t>
  </si>
  <si>
    <t>Alternativ 2</t>
  </si>
  <si>
    <t>Gutter 14 A01 H</t>
  </si>
  <si>
    <t>Gutter 14 B1 H</t>
  </si>
  <si>
    <t>Gutter 14 B2 H</t>
  </si>
  <si>
    <t>G 14 B 01 SF</t>
  </si>
  <si>
    <t>G 14 B 02 SF</t>
  </si>
  <si>
    <t>G14 A02 SF</t>
  </si>
  <si>
    <t>Bjarg 3</t>
  </si>
  <si>
    <t>Bjørnar 3</t>
  </si>
  <si>
    <t>Vikane</t>
  </si>
  <si>
    <t xml:space="preserve">Bremanger </t>
  </si>
  <si>
    <t xml:space="preserve">Dale </t>
  </si>
  <si>
    <t xml:space="preserve">Nordre Holsnøy/ Knarvik </t>
  </si>
  <si>
    <t>Knarvik/ Nordre Holsenøy</t>
  </si>
  <si>
    <t>Nore Neset/Os</t>
  </si>
  <si>
    <t>Sotra 2</t>
  </si>
  <si>
    <t>Fyllingen/kjøkkelvik</t>
  </si>
  <si>
    <t>Sandane 2 C</t>
  </si>
  <si>
    <t xml:space="preserve">Lyngbø </t>
  </si>
  <si>
    <t>Sædalen</t>
  </si>
  <si>
    <t>Voss</t>
  </si>
  <si>
    <t> </t>
  </si>
  <si>
    <t>Bjarg 4 C</t>
  </si>
  <si>
    <t>Sotra 3 C</t>
  </si>
  <si>
    <t>Dale Idrettslag Vaksdal</t>
  </si>
  <si>
    <t>6 lag - trippel  serie</t>
  </si>
  <si>
    <t>7 lag  - trippel serie</t>
  </si>
  <si>
    <t>De 4 øverste går til BB1, Øvrige til BB2</t>
  </si>
  <si>
    <t>Nr 1 går til FM</t>
  </si>
  <si>
    <t>13 lag  - serie</t>
  </si>
  <si>
    <t>Nr 1 og 2 til RM</t>
  </si>
  <si>
    <t xml:space="preserve">Enkel serie før deling </t>
  </si>
  <si>
    <t>Nr 1 og 2 i BB1 går til FM</t>
  </si>
  <si>
    <t>De 6 øverste går til AA1, Øvrige til AA2</t>
  </si>
  <si>
    <t>Gutter 16 år</t>
  </si>
  <si>
    <t>Gutter 16 A01 H</t>
  </si>
  <si>
    <t>Gutter 16 B01 H</t>
  </si>
  <si>
    <t>G 16 B SF</t>
  </si>
  <si>
    <t xml:space="preserve">Eikefjord </t>
  </si>
  <si>
    <t xml:space="preserve">Eidsvåg </t>
  </si>
  <si>
    <t>Kvam</t>
  </si>
  <si>
    <t xml:space="preserve">Jølster </t>
  </si>
  <si>
    <t>Gloppen</t>
  </si>
  <si>
    <t xml:space="preserve">Kjøkkelvik </t>
  </si>
  <si>
    <t>Solid</t>
  </si>
  <si>
    <t>Stryn/Eid</t>
  </si>
  <si>
    <t xml:space="preserve">Åsane </t>
  </si>
  <si>
    <t>Nr 1 og 2 til FM</t>
  </si>
  <si>
    <t>Nr 1 blir Regionsmester</t>
  </si>
  <si>
    <t>Gutter 17-20 år</t>
  </si>
  <si>
    <t>Bjarg (Lerøy)</t>
  </si>
  <si>
    <t>Bjørnar (Lerøy)</t>
  </si>
  <si>
    <t>Viking TIF (Lerøy)</t>
  </si>
  <si>
    <t>Åsane (Lerøy)</t>
  </si>
  <si>
    <t>Jenter 9 år</t>
  </si>
  <si>
    <t>Jenter 9 år A01 H</t>
  </si>
  <si>
    <t>Jenter 9 år A03 H</t>
  </si>
  <si>
    <t>Jenter 9 år A04 H</t>
  </si>
  <si>
    <t>Jenter 9 år A05 H</t>
  </si>
  <si>
    <t>Jenter 9 år A06 H</t>
  </si>
  <si>
    <t>Jenter 9 år A07 H</t>
  </si>
  <si>
    <t>Jenter 9 år  A01 SF</t>
  </si>
  <si>
    <t>Jenter 9 år  A02 SF</t>
  </si>
  <si>
    <t>Jenter 9 år  A03 SF</t>
  </si>
  <si>
    <t>Askøy 10 Øst</t>
  </si>
  <si>
    <t>Sund 1</t>
  </si>
  <si>
    <t>Fitjar</t>
  </si>
  <si>
    <t xml:space="preserve">Florø </t>
  </si>
  <si>
    <t>Askøy 11 øst</t>
  </si>
  <si>
    <t>Sund 2</t>
  </si>
  <si>
    <t>Florø 3</t>
  </si>
  <si>
    <t>Bjørn</t>
  </si>
  <si>
    <t>Askøy 1</t>
  </si>
  <si>
    <t>Viking 2</t>
  </si>
  <si>
    <t>Kvinnherad Husnes</t>
  </si>
  <si>
    <t>Florø 4</t>
  </si>
  <si>
    <t>Fana 4 Midtun</t>
  </si>
  <si>
    <t>Dale IL 2</t>
  </si>
  <si>
    <t>Askøy 7</t>
  </si>
  <si>
    <t>Askøy 2</t>
  </si>
  <si>
    <t>Kvinnherad Husnes 2</t>
  </si>
  <si>
    <t>Fana 5 Midtun</t>
  </si>
  <si>
    <t>Dale IL, Vaksdal</t>
  </si>
  <si>
    <t>Askøy 8</t>
  </si>
  <si>
    <t>Viking TIF 3</t>
  </si>
  <si>
    <t>Jølster 2</t>
  </si>
  <si>
    <t>Sogndal 3</t>
  </si>
  <si>
    <t>Fana 6 Midtun</t>
  </si>
  <si>
    <t>Askøy 9</t>
  </si>
  <si>
    <t>Askøy 4</t>
  </si>
  <si>
    <t>Sogndal 4</t>
  </si>
  <si>
    <t>Kjøkkelvik Lilla</t>
  </si>
  <si>
    <t>Askøy 5</t>
  </si>
  <si>
    <t>Alvidra 1</t>
  </si>
  <si>
    <t>Løv-Ham 1</t>
  </si>
  <si>
    <t>Kjøkkelvik Hvit</t>
  </si>
  <si>
    <t>Alvidra 2</t>
  </si>
  <si>
    <t>Løv-Ham 2</t>
  </si>
  <si>
    <t>Kjøkkelvik rød</t>
  </si>
  <si>
    <t>Bergensdalen 4</t>
  </si>
  <si>
    <t>Nordre Holsnøy 1</t>
  </si>
  <si>
    <t>Vadmyra</t>
  </si>
  <si>
    <t>Mathopen 1</t>
  </si>
  <si>
    <t>Stord 5</t>
  </si>
  <si>
    <t>Nordre Holsnøy 2</t>
  </si>
  <si>
    <t>Sotra 4</t>
  </si>
  <si>
    <t>Nordre Holsnøy 3</t>
  </si>
  <si>
    <t>Sotra 5</t>
  </si>
  <si>
    <t>Tysnes 2</t>
  </si>
  <si>
    <t>Sotra 6</t>
  </si>
  <si>
    <t>Fana 3</t>
  </si>
  <si>
    <t>Sotra 3</t>
  </si>
  <si>
    <t>Mathopen 2</t>
  </si>
  <si>
    <t>Tertnes Blå 1</t>
  </si>
  <si>
    <t>Øygarden 1</t>
  </si>
  <si>
    <t>Salhus</t>
  </si>
  <si>
    <t>Øygarden 2</t>
  </si>
  <si>
    <t>Sædalen 2</t>
  </si>
  <si>
    <t>Kringlebotn</t>
  </si>
  <si>
    <t>Manger 1</t>
  </si>
  <si>
    <t>Fyllingen 1</t>
  </si>
  <si>
    <t>Sædalen 3</t>
  </si>
  <si>
    <t>Lysekloster</t>
  </si>
  <si>
    <t>Manger 2</t>
  </si>
  <si>
    <t xml:space="preserve">Fyllingen 3 </t>
  </si>
  <si>
    <t>Jenter 10 år</t>
  </si>
  <si>
    <t>Jenter 10 A01 H</t>
  </si>
  <si>
    <t>Jenter 10 A02 H</t>
  </si>
  <si>
    <t>Jenter 10 A03 H</t>
  </si>
  <si>
    <t>Jenter 10 A04 H</t>
  </si>
  <si>
    <t>Jenter 10 A06 H</t>
  </si>
  <si>
    <t>Jenter 10 A07 H</t>
  </si>
  <si>
    <t>Jenter 10 A08 Sunnhordaland</t>
  </si>
  <si>
    <t>Jenter 10 A01 SF</t>
  </si>
  <si>
    <t>Jenter 10 A02 SF</t>
  </si>
  <si>
    <t>Jenter 10 A03 SF</t>
  </si>
  <si>
    <t>Løv Ham</t>
  </si>
  <si>
    <t>Jotun 2</t>
  </si>
  <si>
    <t>Dale 2</t>
  </si>
  <si>
    <t>Eidsvåg 2</t>
  </si>
  <si>
    <t>Odda</t>
  </si>
  <si>
    <t>Stord 6</t>
  </si>
  <si>
    <t>Knarvik</t>
  </si>
  <si>
    <t>Lindås 2</t>
  </si>
  <si>
    <t>Gaular</t>
  </si>
  <si>
    <t>Manger</t>
  </si>
  <si>
    <t>Vik</t>
  </si>
  <si>
    <t>Sund</t>
  </si>
  <si>
    <t>Osterøy</t>
  </si>
  <si>
    <t>Os 2</t>
  </si>
  <si>
    <t>Kalandseid</t>
  </si>
  <si>
    <t>Hafslo</t>
  </si>
  <si>
    <t>Bjarg 6</t>
  </si>
  <si>
    <t>Ekstra serie med 2 runder i  sesongen</t>
  </si>
  <si>
    <t>Bjarg 7</t>
  </si>
  <si>
    <t xml:space="preserve">Fana  </t>
  </si>
  <si>
    <t>Bjarg 4</t>
  </si>
  <si>
    <t>Nordre Holsnøy</t>
  </si>
  <si>
    <t>Bjarg 5</t>
  </si>
  <si>
    <t>Alvidra</t>
  </si>
  <si>
    <t>Gneist 4</t>
  </si>
  <si>
    <t>Fana4</t>
  </si>
  <si>
    <t xml:space="preserve"> " lag aktivitetsserie"</t>
  </si>
  <si>
    <t>Jenter 11 år</t>
  </si>
  <si>
    <t>Alternativ 1</t>
  </si>
  <si>
    <t>Jenter 11 A01 H</t>
  </si>
  <si>
    <t>Jenter 11 A02 H</t>
  </si>
  <si>
    <t>Jenter 11 B01 H</t>
  </si>
  <si>
    <t>Jenter 11 B02 H</t>
  </si>
  <si>
    <t>Jenter 11 A04 SF</t>
  </si>
  <si>
    <t>Jenter 11 B02 SF</t>
  </si>
  <si>
    <t>Askøy Svart</t>
  </si>
  <si>
    <t>Bremnes</t>
  </si>
  <si>
    <r>
      <rPr>
        <sz val="11"/>
        <color rgb="FF000000"/>
        <rFont val="Calibri"/>
        <family val="2"/>
        <scheme val="minor"/>
      </rPr>
      <t>Dale</t>
    </r>
    <r>
      <rPr>
        <b/>
        <sz val="11"/>
        <color rgb="FF000000"/>
        <rFont val="Calibri"/>
        <family val="2"/>
        <scheme val="minor"/>
      </rPr>
      <t xml:space="preserve"> C</t>
    </r>
  </si>
  <si>
    <t>Stryn 2</t>
  </si>
  <si>
    <t>Fana 4</t>
  </si>
  <si>
    <t>Løv Ham 3</t>
  </si>
  <si>
    <t>Nore Neset 2</t>
  </si>
  <si>
    <t>Os 3</t>
  </si>
  <si>
    <t xml:space="preserve">  aktivitetsserie"</t>
  </si>
  <si>
    <t>Jenter 12 år</t>
  </si>
  <si>
    <t>Jenter 12 A01 H</t>
  </si>
  <si>
    <t>Jenter 12 A02 H</t>
  </si>
  <si>
    <t>Jenter 12 B01 H</t>
  </si>
  <si>
    <t>Jenter 12 B02 H</t>
  </si>
  <si>
    <t>Øygarden</t>
  </si>
  <si>
    <r>
      <rPr>
        <sz val="11"/>
        <color rgb="FF000000"/>
        <rFont val="Calibri"/>
        <scheme val="minor"/>
      </rPr>
      <t xml:space="preserve">Alvidra </t>
    </r>
    <r>
      <rPr>
        <b/>
        <sz val="11"/>
        <color rgb="FF000000"/>
        <rFont val="Calibri"/>
        <scheme val="minor"/>
      </rPr>
      <t>C</t>
    </r>
  </si>
  <si>
    <r>
      <rPr>
        <sz val="11"/>
        <color rgb="FF000000"/>
        <rFont val="Calibri"/>
        <scheme val="minor"/>
      </rPr>
      <t xml:space="preserve">Osterøy </t>
    </r>
    <r>
      <rPr>
        <b/>
        <sz val="11"/>
        <color rgb="FF000000"/>
        <rFont val="Calibri"/>
        <scheme val="minor"/>
      </rPr>
      <t>C</t>
    </r>
  </si>
  <si>
    <r>
      <rPr>
        <sz val="11"/>
        <color rgb="FF000000"/>
        <rFont val="Calibri"/>
        <scheme val="minor"/>
      </rPr>
      <t xml:space="preserve">Søre Neset 2 </t>
    </r>
    <r>
      <rPr>
        <b/>
        <sz val="11"/>
        <color rgb="FF000000"/>
        <rFont val="Calibri"/>
        <scheme val="minor"/>
      </rPr>
      <t>C</t>
    </r>
  </si>
  <si>
    <t>Jenter 12 A01 SF</t>
  </si>
  <si>
    <t>Jenter 12 B01 SF</t>
  </si>
  <si>
    <r>
      <rPr>
        <sz val="11"/>
        <color rgb="FF000000"/>
        <rFont val="Calibri"/>
        <family val="2"/>
        <scheme val="minor"/>
      </rPr>
      <t xml:space="preserve">Sædalen 3 </t>
    </r>
    <r>
      <rPr>
        <b/>
        <sz val="11"/>
        <color rgb="FF000000"/>
        <rFont val="Calibri"/>
        <family val="2"/>
        <scheme val="minor"/>
      </rPr>
      <t>C</t>
    </r>
  </si>
  <si>
    <r>
      <rPr>
        <sz val="11"/>
        <color rgb="FF000000"/>
        <rFont val="Calibri"/>
        <family val="2"/>
        <scheme val="minor"/>
      </rPr>
      <t xml:space="preserve">Solid </t>
    </r>
    <r>
      <rPr>
        <b/>
        <sz val="11"/>
        <color rgb="FF000000"/>
        <rFont val="Calibri"/>
        <family val="2"/>
        <scheme val="minor"/>
      </rPr>
      <t>C</t>
    </r>
  </si>
  <si>
    <t>Aurland C</t>
  </si>
  <si>
    <t>Stadlandet</t>
  </si>
  <si>
    <t>Kjøkkelvik 4</t>
  </si>
  <si>
    <t>Eid 2</t>
  </si>
  <si>
    <t>Nordre Fjell 2</t>
  </si>
  <si>
    <t>Eikefjord</t>
  </si>
  <si>
    <t>Eikelandsfjorden 2</t>
  </si>
  <si>
    <t>Gaular C</t>
  </si>
  <si>
    <t>Vadmyra/Mathopen</t>
  </si>
  <si>
    <t>Mathopen/Vadmyra 3</t>
  </si>
  <si>
    <t>Hyllestad C</t>
  </si>
  <si>
    <t>Løv-Ham</t>
  </si>
  <si>
    <t>Hyllestad</t>
  </si>
  <si>
    <t>Vadmyra/Mathopen 2</t>
  </si>
  <si>
    <t xml:space="preserve">14 kamper </t>
  </si>
  <si>
    <t>Jenter 13 år</t>
  </si>
  <si>
    <t>J13 A1 H</t>
  </si>
  <si>
    <t>J13 A2 H</t>
  </si>
  <si>
    <t>Jenter 13 A SF</t>
  </si>
  <si>
    <t xml:space="preserve">Bjarg </t>
  </si>
  <si>
    <t xml:space="preserve">Fana </t>
  </si>
  <si>
    <t xml:space="preserve">Sædalen </t>
  </si>
  <si>
    <t>Dei 4 øverste går til AA1, øvrige til AA2</t>
  </si>
  <si>
    <t>nr. 1 og 2 går til FM</t>
  </si>
  <si>
    <t>nr. 1 går til FM</t>
  </si>
  <si>
    <t>J13 B1 H</t>
  </si>
  <si>
    <t>J13 B2 H</t>
  </si>
  <si>
    <t>J13 B3 H</t>
  </si>
  <si>
    <t>C</t>
  </si>
  <si>
    <t>Bergensdalen 4 C</t>
  </si>
  <si>
    <t>Flaktveit 2 C</t>
  </si>
  <si>
    <t>Lyngbø 2 C</t>
  </si>
  <si>
    <t xml:space="preserve">Sund </t>
  </si>
  <si>
    <t>IL Alvidra</t>
  </si>
  <si>
    <t>Os 4</t>
  </si>
  <si>
    <t>Nr 1 blir Fylkesmester</t>
  </si>
  <si>
    <t>De 3 øverste går til BB1, Øvrige til BB2 og BB3</t>
  </si>
  <si>
    <t>De to øverste i BB1 går til FM</t>
  </si>
  <si>
    <t>Spilles frem til 30.november</t>
  </si>
  <si>
    <t>Jenter 14 år</t>
  </si>
  <si>
    <t xml:space="preserve">Alternativ 1 sone 4-8 </t>
  </si>
  <si>
    <t>alt 1</t>
  </si>
  <si>
    <t>Jenter 14 A01 H</t>
  </si>
  <si>
    <t>Jenter 14 A02 H</t>
  </si>
  <si>
    <t>Jenter 14 A SF</t>
  </si>
  <si>
    <t>Jenter 14 B SF</t>
  </si>
  <si>
    <t>Bremanger C</t>
  </si>
  <si>
    <t xml:space="preserve">Eikanger </t>
  </si>
  <si>
    <t xml:space="preserve">Hyllestad </t>
  </si>
  <si>
    <t>Viking</t>
  </si>
  <si>
    <t>nr. 1 går til RM</t>
  </si>
  <si>
    <t>Deles etter jul</t>
  </si>
  <si>
    <t>4 beste går til BB1, øvrige går til BB2</t>
  </si>
  <si>
    <t>Jenter 14 B01 H</t>
  </si>
  <si>
    <t>Jenter 14 B02 H</t>
  </si>
  <si>
    <t>Jenter 14 B03 H</t>
  </si>
  <si>
    <t>Osterøy C</t>
  </si>
  <si>
    <t>Solid C</t>
  </si>
  <si>
    <t>J14 C1 H</t>
  </si>
  <si>
    <t>Stord 3 C</t>
  </si>
  <si>
    <t>Tysnes C</t>
  </si>
  <si>
    <t>3 lag trippelserie</t>
  </si>
  <si>
    <t>6 kamper</t>
  </si>
  <si>
    <t>nr 1 blir Fylkesmester</t>
  </si>
  <si>
    <t>De 4 øverste går til BB1, Øvrige til BB2 og BB3</t>
  </si>
  <si>
    <t>Jenter 15 år</t>
  </si>
  <si>
    <t>Jenter 15 A01 H</t>
  </si>
  <si>
    <t>Jenter 15 A02 H</t>
  </si>
  <si>
    <t> Jenter 15 A03 SF</t>
  </si>
  <si>
    <t>Sjå J1</t>
  </si>
  <si>
    <t xml:space="preserve">Askøy </t>
  </si>
  <si>
    <t xml:space="preserve">Os/Nore Neset  </t>
  </si>
  <si>
    <t>KIL/NHIL (knarvik)</t>
  </si>
  <si>
    <t>Jenter 15 B01 H</t>
  </si>
  <si>
    <t>Jenter 15 B02 H</t>
  </si>
  <si>
    <t>Nore neset/Os</t>
  </si>
  <si>
    <t xml:space="preserve">Jenter 16 år </t>
  </si>
  <si>
    <t>Jenter 16 A01 H</t>
  </si>
  <si>
    <t>Jenter 16 A02 H</t>
  </si>
  <si>
    <t>nr. 1 og 2 går til RM</t>
  </si>
  <si>
    <t xml:space="preserve"> sone 1-3</t>
  </si>
  <si>
    <t>Alternativ: Slå sammen J15 og J16?</t>
  </si>
  <si>
    <t> Jenter 16 B01 H</t>
  </si>
  <si>
    <t> Jenter 16 B01 SF</t>
  </si>
  <si>
    <t>Dale (J15)</t>
  </si>
  <si>
    <t>Eid (J16)</t>
  </si>
  <si>
    <t>Florø (J16)</t>
  </si>
  <si>
    <t>Florø 2 (J16)</t>
  </si>
  <si>
    <t>Florø  (J15) (evt Florø 3)</t>
  </si>
  <si>
    <t xml:space="preserve">Jotun </t>
  </si>
  <si>
    <t>Florø 2 (J15) (evt Florø 4)</t>
  </si>
  <si>
    <t>Førde (J15)</t>
  </si>
  <si>
    <t>Gloppen (J15)</t>
  </si>
  <si>
    <t>Jotun (J16)</t>
  </si>
  <si>
    <t>Nordre fjell</t>
  </si>
  <si>
    <t>Sogndal (J15)</t>
  </si>
  <si>
    <t>Stryn (J16)</t>
  </si>
  <si>
    <t>Syril (J16)</t>
  </si>
  <si>
    <t>deles i januar</t>
  </si>
  <si>
    <t>Jenter 17 -20 år</t>
  </si>
  <si>
    <t>Jenter Junior 17-20 år A01</t>
  </si>
  <si>
    <t>Jenter Junior 17-20 år - B01</t>
  </si>
  <si>
    <t>Jenter Junior 17-20 år - B02</t>
  </si>
  <si>
    <t>Jenter Junior 17-20 år - "Lerøypulje"</t>
  </si>
  <si>
    <t>Bjørnar (A)</t>
  </si>
  <si>
    <t>Florø (A)</t>
  </si>
  <si>
    <t>Fyllingen (Lerøy)</t>
  </si>
  <si>
    <t xml:space="preserve">Sogndal </t>
  </si>
  <si>
    <t>Gneist 2 (A)</t>
  </si>
  <si>
    <t>Gneist (Lerøy)</t>
  </si>
  <si>
    <t xml:space="preserve">Knarvik </t>
  </si>
  <si>
    <t>Sotra (Lerøy)</t>
  </si>
  <si>
    <t>Viking TIF 2 (A)</t>
  </si>
  <si>
    <t>Stord (A)</t>
  </si>
  <si>
    <t>Nr 1 blir lokal Lerøymester</t>
  </si>
  <si>
    <t xml:space="preserve">Jenter 33 år </t>
  </si>
  <si>
    <t>J33 - Superligaen</t>
  </si>
  <si>
    <t>Menn Senior</t>
  </si>
  <si>
    <t>lag i klassen</t>
  </si>
  <si>
    <t>alt 2</t>
  </si>
  <si>
    <t>3 divisjon</t>
  </si>
  <si>
    <t>4.divisjon Avd 01</t>
  </si>
  <si>
    <t>Lokal 4. div avd 02</t>
  </si>
  <si>
    <t>5.divisjon</t>
  </si>
  <si>
    <t xml:space="preserve">Sotra  </t>
  </si>
  <si>
    <t>Fyllingen 3</t>
  </si>
  <si>
    <t>Mathopen 2 Rullestollag</t>
  </si>
  <si>
    <t xml:space="preserve">Fyllingen 2  </t>
  </si>
  <si>
    <t>Norrøna</t>
  </si>
  <si>
    <t>Sund handballklubb</t>
  </si>
  <si>
    <t>NHHI</t>
  </si>
  <si>
    <t>Gloppen 2</t>
  </si>
  <si>
    <t>BI athletics Bergen</t>
  </si>
  <si>
    <t>Førde/Dale</t>
  </si>
  <si>
    <t xml:space="preserve">Bsi 2 </t>
  </si>
  <si>
    <t>Juristforeningen</t>
  </si>
  <si>
    <t>Bergen</t>
  </si>
  <si>
    <t>Slå sammen 4. div avd 01 med 5.div</t>
  </si>
  <si>
    <t>Kvinner Senior</t>
  </si>
  <si>
    <t>3. divisjon</t>
  </si>
  <si>
    <t>4.divisjon Avd. 01</t>
  </si>
  <si>
    <t>4.divisjon Avd. 02</t>
  </si>
  <si>
    <t>5.divisjon Avd. 01</t>
  </si>
  <si>
    <t>5.divisjon Avd. 02</t>
  </si>
  <si>
    <t>6.divisjon Avd. 02</t>
  </si>
  <si>
    <t>6.divisjon Avd.01</t>
  </si>
  <si>
    <t>Årstad 2</t>
  </si>
  <si>
    <t xml:space="preserve">Bjørnar 2 </t>
  </si>
  <si>
    <t xml:space="preserve">Lindås </t>
  </si>
  <si>
    <t>BSI 3</t>
  </si>
  <si>
    <t>sædalen</t>
  </si>
  <si>
    <t xml:space="preserve">BI </t>
  </si>
  <si>
    <t xml:space="preserve">Førde </t>
  </si>
  <si>
    <t>Bergen 2</t>
  </si>
  <si>
    <t xml:space="preserve">Gneist 2 </t>
  </si>
  <si>
    <t xml:space="preserve">Bjørnar 3 </t>
  </si>
  <si>
    <t>sotra 5</t>
  </si>
  <si>
    <t>Årstad</t>
  </si>
  <si>
    <t>NHHI 2</t>
  </si>
  <si>
    <t>Gøy 7</t>
  </si>
  <si>
    <t xml:space="preserve">Bønes 2 </t>
  </si>
  <si>
    <t xml:space="preserve">Sotra 3  </t>
  </si>
  <si>
    <t>løv ham</t>
  </si>
  <si>
    <t>Bsi</t>
  </si>
  <si>
    <t>Bsi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</si>
</sst>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theme="5" tint="-0.249977111117893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12"/>
      <color rgb="FF000000"/>
      <name val="Aptos Narrow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FFFFFF"/>
      <name val="Calibri"/>
      <family val="2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trike/>
      <sz val="11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</patternFill>
    </fill>
    <fill>
      <patternFill patternType="solid">
        <fgColor theme="3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44546A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333F4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3" tint="-0.249977111117893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3">
    <xf numFmtId="0" fontId="0" fillId="0" borderId="0"/>
    <xf numFmtId="0" fontId="2" fillId="0" borderId="0" applyBorder="0"/>
    <xf numFmtId="0" fontId="2" fillId="3" borderId="6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</cellStyleXfs>
  <cellXfs count="259">
    <xf numFmtId="0" fontId="0" fillId="0" borderId="0" xfId="0"/>
    <xf numFmtId="0" fontId="0" fillId="0" borderId="1" xfId="0" applyBorder="1"/>
    <xf numFmtId="0" fontId="4" fillId="0" borderId="0" xfId="0" applyFont="1"/>
    <xf numFmtId="0" fontId="0" fillId="4" borderId="0" xfId="0" applyFill="1"/>
    <xf numFmtId="0" fontId="5" fillId="4" borderId="0" xfId="0" applyFont="1" applyFill="1"/>
    <xf numFmtId="0" fontId="0" fillId="0" borderId="0" xfId="0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0" borderId="1" xfId="1" applyFont="1" applyBorder="1"/>
    <xf numFmtId="0" fontId="3" fillId="0" borderId="1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1" applyFont="1"/>
    <xf numFmtId="0" fontId="1" fillId="0" borderId="0" xfId="0" applyFont="1"/>
    <xf numFmtId="0" fontId="2" fillId="0" borderId="0" xfId="0" applyFont="1"/>
    <xf numFmtId="0" fontId="2" fillId="0" borderId="1" xfId="1" applyBorder="1"/>
    <xf numFmtId="0" fontId="11" fillId="0" borderId="0" xfId="0" applyFont="1" applyAlignment="1">
      <alignment horizontal="center"/>
    </xf>
    <xf numFmtId="0" fontId="11" fillId="0" borderId="1" xfId="0" applyFont="1" applyBorder="1"/>
    <xf numFmtId="0" fontId="7" fillId="0" borderId="0" xfId="1" applyFont="1"/>
    <xf numFmtId="0" fontId="1" fillId="0" borderId="0" xfId="0" applyFont="1" applyAlignment="1">
      <alignment horizontal="center"/>
    </xf>
    <xf numFmtId="0" fontId="7" fillId="0" borderId="0" xfId="1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15" fillId="0" borderId="0" xfId="0" applyFont="1"/>
    <xf numFmtId="0" fontId="23" fillId="0" borderId="0" xfId="0" applyFont="1"/>
    <xf numFmtId="0" fontId="6" fillId="0" borderId="0" xfId="0" applyFont="1"/>
    <xf numFmtId="0" fontId="0" fillId="0" borderId="0" xfId="0" applyAlignment="1">
      <alignment vertical="center" wrapText="1"/>
    </xf>
    <xf numFmtId="0" fontId="0" fillId="0" borderId="4" xfId="0" applyBorder="1"/>
    <xf numFmtId="0" fontId="1" fillId="0" borderId="0" xfId="0" applyFont="1" applyAlignment="1">
      <alignment vertical="center"/>
    </xf>
    <xf numFmtId="0" fontId="12" fillId="5" borderId="0" xfId="0" applyFont="1" applyFill="1"/>
    <xf numFmtId="0" fontId="1" fillId="5" borderId="0" xfId="0" applyFont="1" applyFill="1"/>
    <xf numFmtId="0" fontId="16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0" xfId="0" applyFont="1" applyAlignment="1">
      <alignment vertical="center"/>
    </xf>
    <xf numFmtId="0" fontId="2" fillId="0" borderId="0" xfId="1" applyBorder="1"/>
    <xf numFmtId="0" fontId="27" fillId="0" borderId="0" xfId="1" applyFont="1" applyBorder="1"/>
    <xf numFmtId="0" fontId="28" fillId="0" borderId="0" xfId="0" applyFont="1"/>
    <xf numFmtId="0" fontId="29" fillId="0" borderId="0" xfId="0" applyFont="1"/>
    <xf numFmtId="0" fontId="11" fillId="5" borderId="0" xfId="0" applyFont="1" applyFill="1"/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30" fillId="0" borderId="0" xfId="0" applyFont="1"/>
    <xf numFmtId="0" fontId="31" fillId="0" borderId="0" xfId="0" applyFont="1"/>
    <xf numFmtId="0" fontId="0" fillId="0" borderId="2" xfId="0" applyBorder="1"/>
    <xf numFmtId="0" fontId="0" fillId="6" borderId="0" xfId="0" applyFill="1"/>
    <xf numFmtId="0" fontId="2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4" fillId="0" borderId="0" xfId="0" applyFont="1"/>
    <xf numFmtId="0" fontId="32" fillId="0" borderId="0" xfId="0" applyFont="1"/>
    <xf numFmtId="0" fontId="11" fillId="6" borderId="0" xfId="0" applyFont="1" applyFill="1"/>
    <xf numFmtId="0" fontId="33" fillId="0" borderId="0" xfId="0" applyFont="1"/>
    <xf numFmtId="0" fontId="13" fillId="0" borderId="0" xfId="0" applyFont="1"/>
    <xf numFmtId="0" fontId="1" fillId="0" borderId="0" xfId="0" applyFont="1" applyAlignment="1">
      <alignment vertical="center" wrapText="1"/>
    </xf>
    <xf numFmtId="0" fontId="2" fillId="7" borderId="1" xfId="0" applyFont="1" applyFill="1" applyBorder="1" applyAlignment="1">
      <alignment wrapText="1"/>
    </xf>
    <xf numFmtId="0" fontId="0" fillId="7" borderId="1" xfId="0" applyFill="1" applyBorder="1"/>
    <xf numFmtId="0" fontId="7" fillId="5" borderId="0" xfId="0" applyFont="1" applyFill="1" applyAlignment="1">
      <alignment horizontal="left"/>
    </xf>
    <xf numFmtId="0" fontId="35" fillId="9" borderId="0" xfId="0" applyFont="1" applyFill="1"/>
    <xf numFmtId="0" fontId="36" fillId="9" borderId="0" xfId="0" applyFont="1" applyFill="1"/>
    <xf numFmtId="0" fontId="34" fillId="9" borderId="0" xfId="0" applyFont="1" applyFill="1"/>
    <xf numFmtId="0" fontId="37" fillId="9" borderId="0" xfId="0" applyFont="1" applyFill="1"/>
    <xf numFmtId="0" fontId="36" fillId="9" borderId="0" xfId="0" applyFont="1" applyFill="1" applyAlignment="1">
      <alignment horizontal="left"/>
    </xf>
    <xf numFmtId="0" fontId="36" fillId="9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34" fillId="10" borderId="1" xfId="0" applyFont="1" applyFill="1" applyBorder="1" applyAlignment="1">
      <alignment horizontal="center"/>
    </xf>
    <xf numFmtId="0" fontId="34" fillId="10" borderId="1" xfId="0" applyFont="1" applyFill="1" applyBorder="1" applyAlignment="1">
      <alignment horizontal="center" vertical="center"/>
    </xf>
    <xf numFmtId="0" fontId="34" fillId="10" borderId="4" xfId="0" applyFont="1" applyFill="1" applyBorder="1" applyAlignment="1">
      <alignment horizontal="center" vertical="center"/>
    </xf>
    <xf numFmtId="0" fontId="34" fillId="10" borderId="5" xfId="0" applyFont="1" applyFill="1" applyBorder="1" applyAlignment="1">
      <alignment horizontal="center" vertical="center"/>
    </xf>
    <xf numFmtId="0" fontId="34" fillId="10" borderId="4" xfId="0" applyFont="1" applyFill="1" applyBorder="1" applyAlignment="1">
      <alignment horizontal="center"/>
    </xf>
    <xf numFmtId="0" fontId="34" fillId="10" borderId="5" xfId="0" applyFont="1" applyFill="1" applyBorder="1" applyAlignment="1">
      <alignment horizontal="center"/>
    </xf>
    <xf numFmtId="0" fontId="34" fillId="10" borderId="8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10" borderId="3" xfId="0" applyFont="1" applyFill="1" applyBorder="1" applyAlignment="1">
      <alignment horizontal="center"/>
    </xf>
    <xf numFmtId="0" fontId="34" fillId="9" borderId="4" xfId="0" applyFont="1" applyFill="1" applyBorder="1" applyAlignment="1">
      <alignment horizontal="center"/>
    </xf>
    <xf numFmtId="0" fontId="34" fillId="9" borderId="5" xfId="0" applyFont="1" applyFill="1" applyBorder="1" applyAlignment="1">
      <alignment horizontal="center"/>
    </xf>
    <xf numFmtId="0" fontId="34" fillId="10" borderId="2" xfId="0" applyFont="1" applyFill="1" applyBorder="1" applyAlignment="1">
      <alignment horizontal="center"/>
    </xf>
    <xf numFmtId="0" fontId="38" fillId="13" borderId="1" xfId="0" applyFont="1" applyFill="1" applyBorder="1" applyAlignment="1">
      <alignment wrapText="1"/>
    </xf>
    <xf numFmtId="0" fontId="34" fillId="10" borderId="7" xfId="0" applyFont="1" applyFill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0" fontId="34" fillId="9" borderId="7" xfId="0" applyFont="1" applyFill="1" applyBorder="1" applyAlignment="1">
      <alignment horizontal="center"/>
    </xf>
    <xf numFmtId="0" fontId="34" fillId="10" borderId="9" xfId="0" applyFont="1" applyFill="1" applyBorder="1" applyAlignment="1">
      <alignment horizontal="center"/>
    </xf>
    <xf numFmtId="0" fontId="34" fillId="9" borderId="3" xfId="0" applyFont="1" applyFill="1" applyBorder="1" applyAlignment="1">
      <alignment horizontal="center"/>
    </xf>
    <xf numFmtId="0" fontId="34" fillId="10" borderId="4" xfId="0" applyFont="1" applyFill="1" applyBorder="1" applyAlignment="1">
      <alignment horizontal="center" wrapText="1"/>
    </xf>
    <xf numFmtId="0" fontId="38" fillId="13" borderId="7" xfId="0" applyFont="1" applyFill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" fillId="7" borderId="5" xfId="0" applyFont="1" applyFill="1" applyBorder="1" applyAlignment="1">
      <alignment horizontal="left" wrapText="1"/>
    </xf>
    <xf numFmtId="0" fontId="2" fillId="0" borderId="1" xfId="0" applyFont="1" applyBorder="1"/>
    <xf numFmtId="0" fontId="0" fillId="7" borderId="2" xfId="0" applyFill="1" applyBorder="1"/>
    <xf numFmtId="0" fontId="11" fillId="0" borderId="2" xfId="0" applyFont="1" applyBorder="1"/>
    <xf numFmtId="0" fontId="34" fillId="0" borderId="0" xfId="0" applyFont="1" applyAlignment="1">
      <alignment horizontal="center"/>
    </xf>
    <xf numFmtId="0" fontId="0" fillId="0" borderId="5" xfId="0" applyBorder="1"/>
    <xf numFmtId="0" fontId="2" fillId="0" borderId="0" xfId="0" applyFont="1" applyAlignment="1">
      <alignment wrapText="1"/>
    </xf>
    <xf numFmtId="0" fontId="34" fillId="10" borderId="3" xfId="0" applyFont="1" applyFill="1" applyBorder="1" applyAlignment="1">
      <alignment horizontal="center" vertical="center"/>
    </xf>
    <xf numFmtId="0" fontId="28" fillId="5" borderId="0" xfId="0" applyFont="1" applyFill="1"/>
    <xf numFmtId="0" fontId="11" fillId="0" borderId="5" xfId="0" applyFont="1" applyBorder="1"/>
    <xf numFmtId="0" fontId="38" fillId="13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1" fillId="0" borderId="3" xfId="0" applyFont="1" applyBorder="1"/>
    <xf numFmtId="0" fontId="2" fillId="0" borderId="0" xfId="0" applyFont="1" applyAlignment="1">
      <alignment horizontal="left" wrapText="1"/>
    </xf>
    <xf numFmtId="0" fontId="34" fillId="12" borderId="3" xfId="0" applyFont="1" applyFill="1" applyBorder="1" applyAlignment="1">
      <alignment horizontal="center"/>
    </xf>
    <xf numFmtId="0" fontId="34" fillId="9" borderId="10" xfId="0" applyFont="1" applyFill="1" applyBorder="1" applyAlignment="1">
      <alignment horizontal="center"/>
    </xf>
    <xf numFmtId="0" fontId="7" fillId="0" borderId="7" xfId="0" applyFont="1" applyBorder="1"/>
    <xf numFmtId="0" fontId="2" fillId="0" borderId="3" xfId="0" applyFont="1" applyBorder="1"/>
    <xf numFmtId="0" fontId="3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38" fillId="11" borderId="2" xfId="0" applyFont="1" applyFill="1" applyBorder="1" applyAlignment="1">
      <alignment horizontal="center" wrapText="1"/>
    </xf>
    <xf numFmtId="0" fontId="2" fillId="0" borderId="2" xfId="0" applyFont="1" applyBorder="1"/>
    <xf numFmtId="0" fontId="2" fillId="5" borderId="0" xfId="1" applyFill="1" applyBorder="1"/>
    <xf numFmtId="0" fontId="7" fillId="5" borderId="0" xfId="0" applyFont="1" applyFill="1"/>
    <xf numFmtId="0" fontId="5" fillId="0" borderId="0" xfId="0" applyFont="1"/>
    <xf numFmtId="0" fontId="0" fillId="0" borderId="3" xfId="0" applyBorder="1"/>
    <xf numFmtId="0" fontId="30" fillId="0" borderId="0" xfId="0" applyFont="1" applyAlignment="1">
      <alignment horizontal="center"/>
    </xf>
    <xf numFmtId="0" fontId="0" fillId="0" borderId="9" xfId="0" applyBorder="1"/>
    <xf numFmtId="0" fontId="22" fillId="0" borderId="1" xfId="1" applyFont="1" applyBorder="1"/>
    <xf numFmtId="0" fontId="17" fillId="0" borderId="1" xfId="0" applyFont="1" applyBorder="1"/>
    <xf numFmtId="0" fontId="34" fillId="10" borderId="1" xfId="0" applyFont="1" applyFill="1" applyBorder="1"/>
    <xf numFmtId="0" fontId="2" fillId="0" borderId="0" xfId="1"/>
    <xf numFmtId="0" fontId="35" fillId="16" borderId="0" xfId="0" applyFont="1" applyFill="1" applyAlignment="1">
      <alignment horizontal="center"/>
    </xf>
    <xf numFmtId="0" fontId="34" fillId="15" borderId="0" xfId="0" applyFont="1" applyFill="1" applyAlignment="1">
      <alignment horizontal="center"/>
    </xf>
    <xf numFmtId="0" fontId="35" fillId="15" borderId="0" xfId="0" applyFont="1" applyFill="1" applyAlignment="1">
      <alignment horizontal="center"/>
    </xf>
    <xf numFmtId="0" fontId="34" fillId="10" borderId="0" xfId="0" applyFont="1" applyFill="1" applyAlignment="1">
      <alignment horizontal="center"/>
    </xf>
    <xf numFmtId="0" fontId="34" fillId="17" borderId="7" xfId="0" applyFont="1" applyFill="1" applyBorder="1" applyAlignment="1">
      <alignment horizontal="center"/>
    </xf>
    <xf numFmtId="0" fontId="34" fillId="17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5" borderId="2" xfId="1" applyFill="1" applyBorder="1"/>
    <xf numFmtId="0" fontId="7" fillId="15" borderId="0" xfId="0" applyFont="1" applyFill="1"/>
    <xf numFmtId="0" fontId="2" fillId="0" borderId="2" xfId="0" applyFont="1" applyBorder="1" applyAlignment="1">
      <alignment horizontal="center" wrapText="1"/>
    </xf>
    <xf numFmtId="0" fontId="38" fillId="14" borderId="4" xfId="0" applyFont="1" applyFill="1" applyBorder="1" applyAlignment="1">
      <alignment wrapText="1"/>
    </xf>
    <xf numFmtId="0" fontId="0" fillId="5" borderId="0" xfId="0" applyFill="1"/>
    <xf numFmtId="0" fontId="34" fillId="5" borderId="0" xfId="0" applyFont="1" applyFill="1" applyAlignment="1">
      <alignment horizontal="center"/>
    </xf>
    <xf numFmtId="0" fontId="2" fillId="0" borderId="5" xfId="1" applyBorder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34" fillId="9" borderId="9" xfId="0" applyFont="1" applyFill="1" applyBorder="1" applyAlignment="1">
      <alignment horizontal="center"/>
    </xf>
    <xf numFmtId="0" fontId="39" fillId="11" borderId="5" xfId="0" applyFont="1" applyFill="1" applyBorder="1" applyAlignment="1">
      <alignment horizontal="center"/>
    </xf>
    <xf numFmtId="0" fontId="39" fillId="18" borderId="7" xfId="0" applyFont="1" applyFill="1" applyBorder="1" applyAlignment="1">
      <alignment horizontal="center"/>
    </xf>
    <xf numFmtId="0" fontId="39" fillId="18" borderId="5" xfId="0" applyFont="1" applyFill="1" applyBorder="1" applyAlignment="1">
      <alignment horizontal="center"/>
    </xf>
    <xf numFmtId="0" fontId="34" fillId="10" borderId="7" xfId="0" applyFont="1" applyFill="1" applyBorder="1" applyAlignment="1">
      <alignment horizontal="center" wrapText="1"/>
    </xf>
    <xf numFmtId="0" fontId="43" fillId="0" borderId="0" xfId="0" applyFont="1"/>
    <xf numFmtId="0" fontId="11" fillId="8" borderId="0" xfId="0" applyFont="1" applyFill="1"/>
    <xf numFmtId="0" fontId="0" fillId="8" borderId="0" xfId="0" applyFill="1"/>
    <xf numFmtId="0" fontId="0" fillId="0" borderId="7" xfId="0" applyBorder="1"/>
    <xf numFmtId="0" fontId="16" fillId="0" borderId="1" xfId="0" applyFont="1" applyBorder="1"/>
    <xf numFmtId="0" fontId="44" fillId="0" borderId="0" xfId="0" applyFont="1"/>
    <xf numFmtId="0" fontId="15" fillId="0" borderId="1" xfId="1" applyFont="1" applyBorder="1"/>
    <xf numFmtId="0" fontId="0" fillId="0" borderId="0" xfId="0" applyAlignment="1">
      <alignment wrapText="1"/>
    </xf>
    <xf numFmtId="0" fontId="16" fillId="0" borderId="2" xfId="0" applyFont="1" applyBorder="1"/>
    <xf numFmtId="0" fontId="15" fillId="0" borderId="4" xfId="1" applyFont="1" applyBorder="1"/>
    <xf numFmtId="0" fontId="45" fillId="0" borderId="0" xfId="0" applyFont="1"/>
    <xf numFmtId="0" fontId="4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3" fillId="0" borderId="0" xfId="0" applyFont="1"/>
    <xf numFmtId="0" fontId="2" fillId="0" borderId="0" xfId="1" applyBorder="1" applyAlignment="1">
      <alignment wrapText="1"/>
    </xf>
    <xf numFmtId="0" fontId="2" fillId="0" borderId="7" xfId="1" applyBorder="1"/>
    <xf numFmtId="0" fontId="34" fillId="10" borderId="10" xfId="0" applyFont="1" applyFill="1" applyBorder="1" applyAlignment="1">
      <alignment horizontal="center"/>
    </xf>
    <xf numFmtId="0" fontId="46" fillId="0" borderId="0" xfId="0" applyFont="1"/>
    <xf numFmtId="0" fontId="2" fillId="5" borderId="1" xfId="1" applyFill="1" applyBorder="1"/>
    <xf numFmtId="0" fontId="11" fillId="5" borderId="1" xfId="0" applyFont="1" applyFill="1" applyBorder="1"/>
    <xf numFmtId="0" fontId="19" fillId="5" borderId="0" xfId="0" applyFont="1" applyFill="1"/>
    <xf numFmtId="0" fontId="7" fillId="0" borderId="5" xfId="0" applyFont="1" applyBorder="1"/>
    <xf numFmtId="0" fontId="34" fillId="16" borderId="0" xfId="0" applyFont="1" applyFill="1" applyAlignment="1">
      <alignment horizontal="center"/>
    </xf>
    <xf numFmtId="0" fontId="0" fillId="5" borderId="2" xfId="0" applyFill="1" applyBorder="1"/>
    <xf numFmtId="0" fontId="0" fillId="5" borderId="5" xfId="0" applyFill="1" applyBorder="1"/>
    <xf numFmtId="0" fontId="0" fillId="5" borderId="1" xfId="0" applyFill="1" applyBorder="1"/>
    <xf numFmtId="0" fontId="34" fillId="22" borderId="0" xfId="0" applyFont="1" applyFill="1" applyAlignment="1">
      <alignment horizontal="center"/>
    </xf>
    <xf numFmtId="0" fontId="35" fillId="22" borderId="0" xfId="0" applyFont="1" applyFill="1" applyAlignment="1">
      <alignment horizontal="center"/>
    </xf>
    <xf numFmtId="0" fontId="34" fillId="22" borderId="1" xfId="0" applyFont="1" applyFill="1" applyBorder="1" applyAlignment="1">
      <alignment horizontal="center"/>
    </xf>
    <xf numFmtId="0" fontId="34" fillId="22" borderId="4" xfId="0" applyFont="1" applyFill="1" applyBorder="1" applyAlignment="1">
      <alignment horizontal="center"/>
    </xf>
    <xf numFmtId="0" fontId="34" fillId="22" borderId="2" xfId="0" applyFont="1" applyFill="1" applyBorder="1" applyAlignment="1">
      <alignment horizontal="center"/>
    </xf>
    <xf numFmtId="0" fontId="47" fillId="9" borderId="0" xfId="0" applyFont="1" applyFill="1" applyAlignment="1">
      <alignment horizontal="left"/>
    </xf>
    <xf numFmtId="0" fontId="47" fillId="23" borderId="0" xfId="0" applyFont="1" applyFill="1" applyAlignment="1">
      <alignment horizontal="center"/>
    </xf>
    <xf numFmtId="0" fontId="47" fillId="9" borderId="0" xfId="0" applyFont="1" applyFill="1" applyAlignment="1">
      <alignment horizontal="right"/>
    </xf>
    <xf numFmtId="0" fontId="48" fillId="0" borderId="0" xfId="0" applyFont="1"/>
    <xf numFmtId="0" fontId="49" fillId="0" borderId="0" xfId="1" applyFont="1"/>
    <xf numFmtId="0" fontId="7" fillId="5" borderId="5" xfId="0" applyFont="1" applyFill="1" applyBorder="1"/>
    <xf numFmtId="0" fontId="2" fillId="0" borderId="4" xfId="1" applyBorder="1"/>
    <xf numFmtId="0" fontId="15" fillId="8" borderId="4" xfId="0" applyFont="1" applyFill="1" applyBorder="1" applyAlignment="1">
      <alignment vertical="center" wrapText="1"/>
    </xf>
    <xf numFmtId="0" fontId="38" fillId="11" borderId="9" xfId="0" applyFont="1" applyFill="1" applyBorder="1" applyAlignment="1">
      <alignment horizontal="center" wrapText="1"/>
    </xf>
    <xf numFmtId="0" fontId="38" fillId="11" borderId="3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left" wrapText="1"/>
    </xf>
    <xf numFmtId="0" fontId="15" fillId="8" borderId="11" xfId="0" applyFont="1" applyFill="1" applyBorder="1" applyAlignment="1">
      <alignment vertical="center" wrapText="1"/>
    </xf>
    <xf numFmtId="0" fontId="0" fillId="7" borderId="3" xfId="0" applyFill="1" applyBorder="1"/>
    <xf numFmtId="0" fontId="35" fillId="14" borderId="1" xfId="0" applyFont="1" applyFill="1" applyBorder="1" applyAlignment="1">
      <alignment horizontal="center"/>
    </xf>
    <xf numFmtId="0" fontId="38" fillId="14" borderId="1" xfId="0" applyFont="1" applyFill="1" applyBorder="1" applyAlignment="1">
      <alignment horizontal="center" wrapText="1"/>
    </xf>
    <xf numFmtId="0" fontId="4" fillId="0" borderId="1" xfId="0" applyFont="1" applyBorder="1"/>
    <xf numFmtId="0" fontId="25" fillId="0" borderId="1" xfId="0" applyFont="1" applyBorder="1"/>
    <xf numFmtId="0" fontId="38" fillId="24" borderId="7" xfId="0" applyFont="1" applyFill="1" applyBorder="1" applyAlignment="1">
      <alignment horizontal="center" vertical="center" wrapText="1"/>
    </xf>
    <xf numFmtId="0" fontId="38" fillId="24" borderId="7" xfId="0" applyFont="1" applyFill="1" applyBorder="1" applyAlignment="1">
      <alignment horizontal="center" wrapText="1"/>
    </xf>
    <xf numFmtId="0" fontId="0" fillId="8" borderId="7" xfId="0" applyFill="1" applyBorder="1"/>
    <xf numFmtId="0" fontId="15" fillId="5" borderId="1" xfId="1" applyFont="1" applyFill="1" applyBorder="1"/>
    <xf numFmtId="0" fontId="15" fillId="8" borderId="4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left"/>
    </xf>
    <xf numFmtId="0" fontId="2" fillId="0" borderId="9" xfId="1" applyBorder="1"/>
    <xf numFmtId="0" fontId="2" fillId="0" borderId="2" xfId="1" applyBorder="1"/>
    <xf numFmtId="0" fontId="2" fillId="0" borderId="5" xfId="0" applyFont="1" applyBorder="1"/>
    <xf numFmtId="0" fontId="7" fillId="0" borderId="2" xfId="0" applyFont="1" applyBorder="1"/>
    <xf numFmtId="0" fontId="0" fillId="8" borderId="5" xfId="0" applyFill="1" applyBorder="1" applyAlignment="1">
      <alignment horizontal="left"/>
    </xf>
    <xf numFmtId="0" fontId="50" fillId="20" borderId="0" xfId="0" applyFont="1" applyFill="1" applyAlignment="1">
      <alignment horizontal="center"/>
    </xf>
    <xf numFmtId="0" fontId="35" fillId="5" borderId="0" xfId="0" applyFont="1" applyFill="1"/>
    <xf numFmtId="0" fontId="0" fillId="0" borderId="10" xfId="0" applyBorder="1"/>
    <xf numFmtId="0" fontId="39" fillId="10" borderId="9" xfId="0" applyFont="1" applyFill="1" applyBorder="1" applyAlignment="1">
      <alignment horizontal="center"/>
    </xf>
    <xf numFmtId="0" fontId="11" fillId="0" borderId="4" xfId="0" applyFont="1" applyBorder="1"/>
    <xf numFmtId="0" fontId="34" fillId="25" borderId="2" xfId="0" applyFont="1" applyFill="1" applyBorder="1"/>
    <xf numFmtId="0" fontId="11" fillId="0" borderId="7" xfId="0" applyFont="1" applyBorder="1"/>
    <xf numFmtId="0" fontId="51" fillId="5" borderId="0" xfId="0" applyFont="1" applyFill="1"/>
    <xf numFmtId="0" fontId="29" fillId="5" borderId="0" xfId="0" applyFont="1" applyFill="1"/>
    <xf numFmtId="0" fontId="39" fillId="10" borderId="10" xfId="0" applyFont="1" applyFill="1" applyBorder="1" applyAlignment="1">
      <alignment horizontal="center"/>
    </xf>
    <xf numFmtId="0" fontId="15" fillId="21" borderId="5" xfId="0" applyFont="1" applyFill="1" applyBorder="1" applyAlignment="1">
      <alignment horizontal="center"/>
    </xf>
    <xf numFmtId="0" fontId="34" fillId="15" borderId="1" xfId="0" applyFont="1" applyFill="1" applyBorder="1" applyAlignment="1">
      <alignment horizontal="center"/>
    </xf>
    <xf numFmtId="0" fontId="0" fillId="5" borderId="9" xfId="0" applyFill="1" applyBorder="1"/>
    <xf numFmtId="0" fontId="52" fillId="0" borderId="9" xfId="0" applyFont="1" applyBorder="1"/>
    <xf numFmtId="0" fontId="1" fillId="0" borderId="1" xfId="0" applyFont="1" applyBorder="1"/>
    <xf numFmtId="0" fontId="38" fillId="9" borderId="3" xfId="0" applyFont="1" applyFill="1" applyBorder="1" applyAlignment="1">
      <alignment horizontal="center" wrapText="1"/>
    </xf>
    <xf numFmtId="0" fontId="53" fillId="0" borderId="2" xfId="0" applyFont="1" applyBorder="1"/>
    <xf numFmtId="0" fontId="53" fillId="0" borderId="9" xfId="0" applyFont="1" applyBorder="1"/>
    <xf numFmtId="0" fontId="34" fillId="16" borderId="4" xfId="0" applyFont="1" applyFill="1" applyBorder="1" applyAlignment="1">
      <alignment horizontal="center"/>
    </xf>
    <xf numFmtId="0" fontId="38" fillId="16" borderId="3" xfId="0" applyFont="1" applyFill="1" applyBorder="1" applyAlignment="1">
      <alignment horizontal="center" wrapText="1"/>
    </xf>
    <xf numFmtId="0" fontId="34" fillId="16" borderId="5" xfId="0" applyFont="1" applyFill="1" applyBorder="1" applyAlignment="1">
      <alignment horizontal="center"/>
    </xf>
    <xf numFmtId="0" fontId="7" fillId="5" borderId="2" xfId="0" applyFont="1" applyFill="1" applyBorder="1"/>
    <xf numFmtId="0" fontId="25" fillId="0" borderId="0" xfId="0" applyFont="1"/>
    <xf numFmtId="0" fontId="39" fillId="11" borderId="4" xfId="0" applyFont="1" applyFill="1" applyBorder="1" applyAlignment="1">
      <alignment horizontal="center"/>
    </xf>
    <xf numFmtId="0" fontId="39" fillId="18" borderId="4" xfId="0" applyFont="1" applyFill="1" applyBorder="1" applyAlignment="1">
      <alignment horizontal="center"/>
    </xf>
    <xf numFmtId="0" fontId="39" fillId="19" borderId="0" xfId="0" applyFont="1" applyFill="1" applyAlignment="1">
      <alignment horizontal="center"/>
    </xf>
    <xf numFmtId="0" fontId="2" fillId="0" borderId="7" xfId="0" applyFont="1" applyBorder="1"/>
    <xf numFmtId="0" fontId="39" fillId="26" borderId="7" xfId="0" applyFont="1" applyFill="1" applyBorder="1" applyAlignment="1">
      <alignment horizontal="center"/>
    </xf>
    <xf numFmtId="0" fontId="2" fillId="8" borderId="0" xfId="0" applyFont="1" applyFill="1"/>
    <xf numFmtId="0" fontId="15" fillId="21" borderId="7" xfId="0" applyFont="1" applyFill="1" applyBorder="1" applyAlignment="1">
      <alignment horizontal="center" vertical="center" wrapText="1"/>
    </xf>
    <xf numFmtId="0" fontId="39" fillId="11" borderId="7" xfId="0" applyFont="1" applyFill="1" applyBorder="1" applyAlignment="1">
      <alignment horizontal="center"/>
    </xf>
    <xf numFmtId="0" fontId="38" fillId="15" borderId="4" xfId="0" applyFont="1" applyFill="1" applyBorder="1" applyAlignment="1">
      <alignment horizontal="center"/>
    </xf>
    <xf numFmtId="0" fontId="11" fillId="0" borderId="10" xfId="0" applyFont="1" applyBorder="1"/>
    <xf numFmtId="0" fontId="11" fillId="0" borderId="12" xfId="0" applyFont="1" applyBorder="1"/>
    <xf numFmtId="0" fontId="15" fillId="8" borderId="5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vertical="center" wrapText="1"/>
    </xf>
    <xf numFmtId="0" fontId="7" fillId="0" borderId="9" xfId="0" applyFont="1" applyBorder="1"/>
    <xf numFmtId="0" fontId="21" fillId="0" borderId="2" xfId="0" applyFont="1" applyBorder="1"/>
    <xf numFmtId="0" fontId="2" fillId="0" borderId="9" xfId="0" applyFont="1" applyBorder="1"/>
    <xf numFmtId="0" fontId="55" fillId="0" borderId="2" xfId="0" applyFont="1" applyBorder="1"/>
    <xf numFmtId="0" fontId="15" fillId="0" borderId="5" xfId="1" applyFont="1" applyBorder="1"/>
    <xf numFmtId="0" fontId="12" fillId="0" borderId="1" xfId="0" applyFont="1" applyBorder="1"/>
    <xf numFmtId="0" fontId="16" fillId="0" borderId="7" xfId="0" applyFont="1" applyBorder="1"/>
    <xf numFmtId="0" fontId="19" fillId="0" borderId="1" xfId="0" applyFont="1" applyBorder="1"/>
    <xf numFmtId="0" fontId="15" fillId="21" borderId="7" xfId="0" applyFont="1" applyFill="1" applyBorder="1" applyAlignment="1">
      <alignment horizontal="center" vertical="center" wrapText="1"/>
    </xf>
    <xf numFmtId="0" fontId="15" fillId="21" borderId="8" xfId="0" applyFont="1" applyFill="1" applyBorder="1" applyAlignment="1">
      <alignment horizontal="center" vertical="center" wrapText="1"/>
    </xf>
    <xf numFmtId="0" fontId="34" fillId="25" borderId="13" xfId="0" applyFont="1" applyFill="1" applyBorder="1" applyAlignment="1">
      <alignment horizontal="center" wrapText="1"/>
    </xf>
    <xf numFmtId="0" fontId="34" fillId="25" borderId="0" xfId="0" applyFont="1" applyFill="1" applyAlignment="1">
      <alignment horizontal="center" wrapText="1"/>
    </xf>
    <xf numFmtId="0" fontId="15" fillId="8" borderId="4" xfId="0" applyFont="1" applyFill="1" applyBorder="1" applyAlignment="1">
      <alignment horizontal="center" vertical="center" wrapText="1"/>
    </xf>
  </cellXfs>
  <cellStyles count="23">
    <cellStyle name="Benyttet hyperkobling" xfId="10" builtinId="9" hidden="1"/>
    <cellStyle name="Benyttet hyperkobling" xfId="16" builtinId="9" hidden="1"/>
    <cellStyle name="Benyttet hyperkobling" xfId="18" builtinId="9" hidden="1"/>
    <cellStyle name="Benyttet hyperkobling" xfId="6" builtinId="9" hidden="1"/>
    <cellStyle name="Benyttet hyperkobling" xfId="20" builtinId="9" hidden="1"/>
    <cellStyle name="Benyttet hyperkobling" xfId="14" builtinId="9" hidden="1"/>
    <cellStyle name="Benyttet hyperkobling" xfId="8" builtinId="9" hidden="1"/>
    <cellStyle name="Benyttet hyperkobling" xfId="4" builtinId="9" hidden="1"/>
    <cellStyle name="Benyttet hyperkobling" xfId="12" builtinId="9" hidden="1"/>
    <cellStyle name="Hyperkobling" xfId="5" builtinId="8" hidden="1"/>
    <cellStyle name="Hyperkobling" xfId="7" builtinId="8" hidden="1"/>
    <cellStyle name="Hyperkobling" xfId="17" builtinId="8" hidden="1"/>
    <cellStyle name="Hyperkobling" xfId="3" builtinId="8" hidden="1"/>
    <cellStyle name="Hyperkobling" xfId="19" builtinId="8" hidden="1"/>
    <cellStyle name="Hyperkobling" xfId="15" builtinId="8" hidden="1"/>
    <cellStyle name="Hyperkobling" xfId="9" builtinId="8" hidden="1"/>
    <cellStyle name="Hyperkobling" xfId="13" builtinId="8" hidden="1"/>
    <cellStyle name="Hyperkobling" xfId="11" builtinId="8" hidden="1"/>
    <cellStyle name="Merknad 2" xfId="2" xr:uid="{00000000-0005-0000-0000-000012000000}"/>
    <cellStyle name="Normal" xfId="0" builtinId="0"/>
    <cellStyle name="Normal 2" xfId="1" xr:uid="{00000000-0005-0000-0000-000014000000}"/>
    <cellStyle name="Normal 3" xfId="21" xr:uid="{AEDA53D8-C799-463F-B2BE-6B14ADD09557}"/>
    <cellStyle name="Normal 4" xfId="22" xr:uid="{60918049-225F-44EA-BB1C-7E654CB0A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83</xdr:row>
      <xdr:rowOff>0</xdr:rowOff>
    </xdr:from>
    <xdr:to>
      <xdr:col>11</xdr:col>
      <xdr:colOff>152400</xdr:colOff>
      <xdr:row>89</xdr:row>
      <xdr:rowOff>143827</xdr:rowOff>
    </xdr:to>
    <xdr:sp macro="" textlink="">
      <xdr:nvSpPr>
        <xdr:cNvPr id="9" name="TekstSylinder 1">
          <a:extLst>
            <a:ext uri="{FF2B5EF4-FFF2-40B4-BE49-F238E27FC236}">
              <a16:creationId xmlns:a16="http://schemas.microsoft.com/office/drawing/2014/main" id="{F7EDA417-9A69-48C2-8324-DFCD4C45FE6D}"/>
            </a:ext>
          </a:extLst>
        </xdr:cNvPr>
        <xdr:cNvSpPr txBox="1"/>
      </xdr:nvSpPr>
      <xdr:spPr>
        <a:xfrm>
          <a:off x="10687050" y="16202025"/>
          <a:ext cx="2438400" cy="1286827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Merk!</a:t>
          </a:r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sone 1-3 legges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 opp til 5 runder a' 3 ksamper. Litt reisevei vil forekomme, men lagene vil få flere kamper når de er samlet</a:t>
          </a:r>
          <a:endParaRPr lang="nb-NO" sz="1100"/>
        </a:p>
      </xdr:txBody>
    </xdr:sp>
    <xdr:clientData/>
  </xdr:twoCellAnchor>
  <xdr:twoCellAnchor>
    <xdr:from>
      <xdr:col>13</xdr:col>
      <xdr:colOff>483870</xdr:colOff>
      <xdr:row>110</xdr:row>
      <xdr:rowOff>91441</xdr:rowOff>
    </xdr:from>
    <xdr:to>
      <xdr:col>14</xdr:col>
      <xdr:colOff>592455</xdr:colOff>
      <xdr:row>113</xdr:row>
      <xdr:rowOff>152401</xdr:rowOff>
    </xdr:to>
    <xdr:sp macro="" textlink="">
      <xdr:nvSpPr>
        <xdr:cNvPr id="2" name="TekstSylinder 3">
          <a:extLst>
            <a:ext uri="{FF2B5EF4-FFF2-40B4-BE49-F238E27FC236}">
              <a16:creationId xmlns:a16="http://schemas.microsoft.com/office/drawing/2014/main" id="{CCAD6E6E-B71E-4F95-95B9-AE5A0AC7E6AA}"/>
            </a:ext>
            <a:ext uri="{147F2762-F138-4A5C-976F-8EAC2B608ADB}">
              <a16:predDERef xmlns:a16="http://schemas.microsoft.com/office/drawing/2014/main" pred="{F7EDA417-9A69-48C2-8324-DFCD4C45FE6D}"/>
            </a:ext>
          </a:extLst>
        </xdr:cNvPr>
        <xdr:cNvSpPr txBox="1"/>
      </xdr:nvSpPr>
      <xdr:spPr>
        <a:xfrm>
          <a:off x="15723870" y="21560791"/>
          <a:ext cx="1670685" cy="63246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20</xdr:col>
      <xdr:colOff>864394</xdr:colOff>
      <xdr:row>107</xdr:row>
      <xdr:rowOff>133349</xdr:rowOff>
    </xdr:from>
    <xdr:to>
      <xdr:col>22</xdr:col>
      <xdr:colOff>538162</xdr:colOff>
      <xdr:row>121</xdr:row>
      <xdr:rowOff>123824</xdr:rowOff>
    </xdr:to>
    <xdr:sp macro="" textlink="">
      <xdr:nvSpPr>
        <xdr:cNvPr id="16" name="TekstSylinder 15">
          <a:extLst>
            <a:ext uri="{FF2B5EF4-FFF2-40B4-BE49-F238E27FC236}">
              <a16:creationId xmlns:a16="http://schemas.microsoft.com/office/drawing/2014/main" id="{4FED757B-E878-42EA-9B0F-D49DE1A89DF4}"/>
            </a:ext>
          </a:extLst>
        </xdr:cNvPr>
        <xdr:cNvSpPr txBox="1"/>
      </xdr:nvSpPr>
      <xdr:spPr>
        <a:xfrm>
          <a:off x="21426488" y="7324724"/>
          <a:ext cx="1804987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10</xdr:col>
      <xdr:colOff>876300</xdr:colOff>
      <xdr:row>5</xdr:row>
      <xdr:rowOff>101443</xdr:rowOff>
    </xdr:from>
    <xdr:to>
      <xdr:col>12</xdr:col>
      <xdr:colOff>491490</xdr:colOff>
      <xdr:row>11</xdr:row>
      <xdr:rowOff>0</xdr:rowOff>
    </xdr:to>
    <xdr:sp macro="" textlink="">
      <xdr:nvSpPr>
        <xdr:cNvPr id="10" name="TekstSylinder 1">
          <a:extLst>
            <a:ext uri="{FF2B5EF4-FFF2-40B4-BE49-F238E27FC236}">
              <a16:creationId xmlns:a16="http://schemas.microsoft.com/office/drawing/2014/main" id="{7741FB5F-8674-456F-9788-52DBB50A717F}"/>
            </a:ext>
            <a:ext uri="{147F2762-F138-4A5C-976F-8EAC2B608ADB}">
              <a16:predDERef xmlns:a16="http://schemas.microsoft.com/office/drawing/2014/main" pred="{981407D1-5C3F-4F67-905E-C0A5A4E3BFBD}"/>
            </a:ext>
          </a:extLst>
        </xdr:cNvPr>
        <xdr:cNvSpPr txBox="1"/>
      </xdr:nvSpPr>
      <xdr:spPr>
        <a:xfrm>
          <a:off x="13601700" y="987268"/>
          <a:ext cx="2348865" cy="1041557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7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13</xdr:col>
      <xdr:colOff>264795</xdr:colOff>
      <xdr:row>147</xdr:row>
      <xdr:rowOff>122555</xdr:rowOff>
    </xdr:from>
    <xdr:to>
      <xdr:col>14</xdr:col>
      <xdr:colOff>504825</xdr:colOff>
      <xdr:row>151</xdr:row>
      <xdr:rowOff>161925</xdr:rowOff>
    </xdr:to>
    <xdr:sp macro="" textlink="">
      <xdr:nvSpPr>
        <xdr:cNvPr id="3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C53C4D7-B5B7-40BC-8F10-221A57FD648C}"/>
            </a:ext>
            <a:ext uri="{147F2762-F138-4A5C-976F-8EAC2B608ADB}">
              <a16:predDERef xmlns:a16="http://schemas.microsoft.com/office/drawing/2014/main" pred="{7741FB5F-8674-456F-9788-52DBB50A717F}"/>
            </a:ext>
          </a:extLst>
        </xdr:cNvPr>
        <xdr:cNvSpPr txBox="1"/>
      </xdr:nvSpPr>
      <xdr:spPr>
        <a:xfrm>
          <a:off x="15504795" y="28697555"/>
          <a:ext cx="1802130" cy="80137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10</xdr:col>
      <xdr:colOff>819150</xdr:colOff>
      <xdr:row>28</xdr:row>
      <xdr:rowOff>47625</xdr:rowOff>
    </xdr:from>
    <xdr:to>
      <xdr:col>12</xdr:col>
      <xdr:colOff>238125</xdr:colOff>
      <xdr:row>33</xdr:row>
      <xdr:rowOff>76200</xdr:rowOff>
    </xdr:to>
    <xdr:sp macro="" textlink="">
      <xdr:nvSpPr>
        <xdr:cNvPr id="5" name="Rektangel 4">
          <a:extLst>
            <a:ext uri="{FF2B5EF4-FFF2-40B4-BE49-F238E27FC236}">
              <a16:creationId xmlns:a16="http://schemas.microsoft.com/office/drawing/2014/main" id="{FA2994B0-DFA2-1B43-4E1C-8C3A87F0DAC6}"/>
            </a:ext>
          </a:extLst>
        </xdr:cNvPr>
        <xdr:cNvSpPr/>
      </xdr:nvSpPr>
      <xdr:spPr>
        <a:xfrm>
          <a:off x="12830175" y="5457825"/>
          <a:ext cx="2152650" cy="102870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b-NO" sz="1100"/>
            <a:t>Merk!</a:t>
          </a:r>
        </a:p>
        <a:p>
          <a:pPr algn="l"/>
          <a:r>
            <a:rPr lang="nb-NO" sz="1100"/>
            <a:t>I sone 1-3 legges</a:t>
          </a:r>
          <a:r>
            <a:rPr lang="nb-NO" sz="1100" baseline="0"/>
            <a:t> det opp til 5 runder a' 3 ksamper. Litt reisevei vil forekomme, men lagene vil få flere kamper når de er samlet.</a:t>
          </a:r>
          <a:endParaRPr lang="nb-NO" sz="1100"/>
        </a:p>
      </xdr:txBody>
    </xdr:sp>
    <xdr:clientData/>
  </xdr:twoCellAnchor>
  <xdr:twoCellAnchor>
    <xdr:from>
      <xdr:col>11</xdr:col>
      <xdr:colOff>38100</xdr:colOff>
      <xdr:row>50</xdr:row>
      <xdr:rowOff>44293</xdr:rowOff>
    </xdr:from>
    <xdr:to>
      <xdr:col>13</xdr:col>
      <xdr:colOff>110490</xdr:colOff>
      <xdr:row>55</xdr:row>
      <xdr:rowOff>104775</xdr:rowOff>
    </xdr:to>
    <xdr:sp macro="" textlink="">
      <xdr:nvSpPr>
        <xdr:cNvPr id="11" name="TekstSylinder 1">
          <a:extLst>
            <a:ext uri="{FF2B5EF4-FFF2-40B4-BE49-F238E27FC236}">
              <a16:creationId xmlns:a16="http://schemas.microsoft.com/office/drawing/2014/main" id="{454FA348-8552-4790-882A-DE4CAFF50A7E}"/>
            </a:ext>
            <a:ext uri="{147F2762-F138-4A5C-976F-8EAC2B608ADB}">
              <a16:predDERef xmlns:a16="http://schemas.microsoft.com/office/drawing/2014/main" pred="{FA2994B0-DFA2-1B43-4E1C-8C3A87F0DAC6}"/>
            </a:ext>
          </a:extLst>
        </xdr:cNvPr>
        <xdr:cNvSpPr txBox="1"/>
      </xdr:nvSpPr>
      <xdr:spPr>
        <a:xfrm>
          <a:off x="12896850" y="8331043"/>
          <a:ext cx="2339340" cy="1032032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7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33588</xdr:colOff>
      <xdr:row>37</xdr:row>
      <xdr:rowOff>55586</xdr:rowOff>
    </xdr:from>
    <xdr:to>
      <xdr:col>24</xdr:col>
      <xdr:colOff>8271</xdr:colOff>
      <xdr:row>43</xdr:row>
      <xdr:rowOff>123826</xdr:rowOff>
    </xdr:to>
    <xdr:sp macro="" textlink="">
      <xdr:nvSpPr>
        <xdr:cNvPr id="2" name="TekstSylinder 2">
          <a:extLst>
            <a:ext uri="{FF2B5EF4-FFF2-40B4-BE49-F238E27FC236}">
              <a16:creationId xmlns:a16="http://schemas.microsoft.com/office/drawing/2014/main" id="{3A277324-3649-48DF-BCB4-128CFC31AD86}"/>
            </a:ext>
          </a:extLst>
        </xdr:cNvPr>
        <xdr:cNvSpPr txBox="1"/>
      </xdr:nvSpPr>
      <xdr:spPr>
        <a:xfrm>
          <a:off x="25293888" y="6837386"/>
          <a:ext cx="2994108" cy="1211240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7 serierunder,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hvert lag spiller to kamper hver runde. </a:t>
          </a:r>
          <a:endParaRPr lang="nb-NO">
            <a:effectLst/>
          </a:endParaRPr>
        </a:p>
      </xdr:txBody>
    </xdr:sp>
    <xdr:clientData/>
  </xdr:twoCellAnchor>
  <xdr:twoCellAnchor>
    <xdr:from>
      <xdr:col>15</xdr:col>
      <xdr:colOff>300446</xdr:colOff>
      <xdr:row>73</xdr:row>
      <xdr:rowOff>5748</xdr:rowOff>
    </xdr:from>
    <xdr:to>
      <xdr:col>17</xdr:col>
      <xdr:colOff>79784</xdr:colOff>
      <xdr:row>77</xdr:row>
      <xdr:rowOff>28576</xdr:rowOff>
    </xdr:to>
    <xdr:sp macro="" textlink="">
      <xdr:nvSpPr>
        <xdr:cNvPr id="13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6AD1E3E-A6D3-47F9-8200-7CC78B54F255}"/>
            </a:ext>
            <a:ext uri="{147F2762-F138-4A5C-976F-8EAC2B608ADB}">
              <a16:predDERef xmlns:a16="http://schemas.microsoft.com/office/drawing/2014/main" pred="{3A277324-3649-48DF-BCB4-128CFC31AD86}"/>
            </a:ext>
          </a:extLst>
        </xdr:cNvPr>
        <xdr:cNvSpPr txBox="1"/>
      </xdr:nvSpPr>
      <xdr:spPr>
        <a:xfrm>
          <a:off x="18159821" y="14369448"/>
          <a:ext cx="1884363" cy="784828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18</xdr:col>
      <xdr:colOff>336391</xdr:colOff>
      <xdr:row>3</xdr:row>
      <xdr:rowOff>7779</xdr:rowOff>
    </xdr:from>
    <xdr:to>
      <xdr:col>21</xdr:col>
      <xdr:colOff>171450</xdr:colOff>
      <xdr:row>10</xdr:row>
      <xdr:rowOff>1</xdr:rowOff>
    </xdr:to>
    <xdr:sp macro="" textlink="">
      <xdr:nvSpPr>
        <xdr:cNvPr id="10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5C646908-04BF-4885-B2B9-10052D509499}"/>
            </a:ext>
            <a:ext uri="{147F2762-F138-4A5C-976F-8EAC2B608ADB}">
              <a16:predDERef xmlns:a16="http://schemas.microsoft.com/office/drawing/2014/main" pred="{B6AD1E3E-A6D3-47F9-8200-7CC78B54F255}"/>
            </a:ext>
          </a:extLst>
        </xdr:cNvPr>
        <xdr:cNvSpPr txBox="1"/>
      </xdr:nvSpPr>
      <xdr:spPr>
        <a:xfrm>
          <a:off x="21986716" y="731679"/>
          <a:ext cx="2235359" cy="1325722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7 serierunder,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18</xdr:col>
      <xdr:colOff>262255</xdr:colOff>
      <xdr:row>105</xdr:row>
      <xdr:rowOff>126128</xdr:rowOff>
    </xdr:from>
    <xdr:to>
      <xdr:col>20</xdr:col>
      <xdr:colOff>444580</xdr:colOff>
      <xdr:row>109</xdr:row>
      <xdr:rowOff>66675</xdr:rowOff>
    </xdr:to>
    <xdr:sp macro="" textlink="">
      <xdr:nvSpPr>
        <xdr:cNvPr id="4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DEDA530F-A459-4E8F-90ED-30BAB77CC409}"/>
            </a:ext>
            <a:ext uri="{147F2762-F138-4A5C-976F-8EAC2B608ADB}">
              <a16:predDERef xmlns:a16="http://schemas.microsoft.com/office/drawing/2014/main" pred="{5C646908-04BF-4885-B2B9-10052D509499}"/>
            </a:ext>
          </a:extLst>
        </xdr:cNvPr>
        <xdr:cNvSpPr txBox="1"/>
      </xdr:nvSpPr>
      <xdr:spPr>
        <a:xfrm>
          <a:off x="21912580" y="20709653"/>
          <a:ext cx="1953975" cy="702547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19</xdr:col>
      <xdr:colOff>0</xdr:colOff>
      <xdr:row>15</xdr:row>
      <xdr:rowOff>190499</xdr:rowOff>
    </xdr:from>
    <xdr:to>
      <xdr:col>21</xdr:col>
      <xdr:colOff>152400</xdr:colOff>
      <xdr:row>22</xdr:row>
      <xdr:rowOff>85724</xdr:rowOff>
    </xdr:to>
    <xdr:sp macro="" textlink="">
      <xdr:nvSpPr>
        <xdr:cNvPr id="11" name="Rektangel 2">
          <a:extLst>
            <a:ext uri="{FF2B5EF4-FFF2-40B4-BE49-F238E27FC236}">
              <a16:creationId xmlns:a16="http://schemas.microsoft.com/office/drawing/2014/main" id="{F5224DD6-8798-9C6E-2DC4-F3295BE3E75B}"/>
            </a:ext>
            <a:ext uri="{147F2762-F138-4A5C-976F-8EAC2B608ADB}">
              <a16:predDERef xmlns:a16="http://schemas.microsoft.com/office/drawing/2014/main" pred="{DEDA530F-A459-4E8F-90ED-30BAB77CC409}"/>
            </a:ext>
          </a:extLst>
        </xdr:cNvPr>
        <xdr:cNvSpPr/>
      </xdr:nvSpPr>
      <xdr:spPr>
        <a:xfrm>
          <a:off x="22012275" y="3200399"/>
          <a:ext cx="2190750" cy="122872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b-NO" sz="1100"/>
            <a:t>Merk!</a:t>
          </a:r>
        </a:p>
        <a:p>
          <a:pPr algn="l"/>
          <a:r>
            <a:rPr lang="nb-NO" sz="1100"/>
            <a:t>I sone 1-3 legges det opp til 5 runder a' 3 kamper. Litt reisevei vil forekomme,</a:t>
          </a:r>
          <a:r>
            <a:rPr lang="nb-NO" sz="1100" baseline="0"/>
            <a:t> men lagene vil få flere kamper når de er samlet.</a:t>
          </a:r>
          <a:endParaRPr lang="nb-NO" sz="1100"/>
        </a:p>
      </xdr:txBody>
    </xdr:sp>
    <xdr:clientData/>
  </xdr:twoCellAnchor>
  <xdr:twoCellAnchor>
    <xdr:from>
      <xdr:col>21</xdr:col>
      <xdr:colOff>47625</xdr:colOff>
      <xdr:row>44</xdr:row>
      <xdr:rowOff>76200</xdr:rowOff>
    </xdr:from>
    <xdr:to>
      <xdr:col>24</xdr:col>
      <xdr:colOff>123825</xdr:colOff>
      <xdr:row>50</xdr:row>
      <xdr:rowOff>123826</xdr:rowOff>
    </xdr:to>
    <xdr:sp macro="" textlink="">
      <xdr:nvSpPr>
        <xdr:cNvPr id="6" name="Rektangel 6">
          <a:extLst>
            <a:ext uri="{FF2B5EF4-FFF2-40B4-BE49-F238E27FC236}">
              <a16:creationId xmlns:a16="http://schemas.microsoft.com/office/drawing/2014/main" id="{26085BE4-92B3-5358-70AC-3322A854B010}"/>
            </a:ext>
            <a:ext uri="{147F2762-F138-4A5C-976F-8EAC2B608ADB}">
              <a16:predDERef xmlns:a16="http://schemas.microsoft.com/office/drawing/2014/main" pred="{F5224DD6-8798-9C6E-2DC4-F3295BE3E75B}"/>
            </a:ext>
          </a:extLst>
        </xdr:cNvPr>
        <xdr:cNvSpPr/>
      </xdr:nvSpPr>
      <xdr:spPr>
        <a:xfrm>
          <a:off x="25307925" y="8191500"/>
          <a:ext cx="3095625" cy="1190626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b-NO" sz="1100"/>
            <a:t>Merk!</a:t>
          </a:r>
        </a:p>
        <a:p>
          <a:pPr algn="l"/>
          <a:r>
            <a:rPr lang="nb-NO" sz="1100"/>
            <a:t>I</a:t>
          </a:r>
          <a:r>
            <a:rPr lang="nb-NO" sz="1100" baseline="0"/>
            <a:t> sone 1-3 legges det opp til 5 runder a' 3 kamper. Litt reisevei vil forekomme, men lagenevil få flere kamper når de er samlet.</a:t>
          </a:r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7"/>
  <sheetViews>
    <sheetView zoomScale="90" zoomScaleNormal="90" zoomScalePageLayoutView="90" workbookViewId="0">
      <selection activeCell="F14" sqref="F14"/>
    </sheetView>
  </sheetViews>
  <sheetFormatPr baseColWidth="10" defaultColWidth="11.42578125" defaultRowHeight="15" x14ac:dyDescent="0.25"/>
  <cols>
    <col min="1" max="1" width="3.85546875" customWidth="1"/>
    <col min="2" max="2" width="23.42578125" customWidth="1"/>
    <col min="3" max="3" width="3.85546875" customWidth="1"/>
    <col min="4" max="4" width="23.42578125" customWidth="1"/>
  </cols>
  <sheetData>
    <row r="2" spans="1:5" ht="21" x14ac:dyDescent="0.35">
      <c r="A2" s="3"/>
      <c r="B2" s="4" t="s">
        <v>0</v>
      </c>
      <c r="C2" s="3"/>
      <c r="D2" s="3"/>
      <c r="E2" s="3"/>
    </row>
    <row r="4" spans="1:5" x14ac:dyDescent="0.25">
      <c r="B4" s="5">
        <f>COUNTA(B6:B13)</f>
        <v>0</v>
      </c>
      <c r="C4" s="5"/>
      <c r="D4" s="5">
        <f>COUNTA(D6:D13)</f>
        <v>0</v>
      </c>
    </row>
    <row r="5" spans="1:5" x14ac:dyDescent="0.25">
      <c r="B5" s="6" t="s">
        <v>1</v>
      </c>
      <c r="C5" s="2"/>
      <c r="D5" s="6" t="s">
        <v>2</v>
      </c>
    </row>
    <row r="6" spans="1:5" x14ac:dyDescent="0.25">
      <c r="B6" s="8"/>
      <c r="D6" s="8"/>
    </row>
    <row r="7" spans="1:5" x14ac:dyDescent="0.25">
      <c r="B7" s="8"/>
      <c r="D7" s="8"/>
    </row>
    <row r="8" spans="1:5" x14ac:dyDescent="0.25">
      <c r="B8" s="8"/>
      <c r="D8" s="8"/>
    </row>
    <row r="9" spans="1:5" x14ac:dyDescent="0.25">
      <c r="B9" s="8"/>
      <c r="D9" s="8"/>
    </row>
    <row r="10" spans="1:5" x14ac:dyDescent="0.25">
      <c r="B10" s="8"/>
      <c r="D10" s="8"/>
    </row>
    <row r="11" spans="1:5" x14ac:dyDescent="0.25">
      <c r="B11" s="8"/>
      <c r="D11" s="8"/>
    </row>
    <row r="12" spans="1:5" x14ac:dyDescent="0.25">
      <c r="B12" s="1"/>
      <c r="D12" s="8"/>
    </row>
    <row r="13" spans="1:5" x14ac:dyDescent="0.25">
      <c r="B13" s="9"/>
      <c r="D13" s="9"/>
    </row>
    <row r="14" spans="1:5" x14ac:dyDescent="0.25">
      <c r="B14" s="7" t="str">
        <f>B4&amp;" lag - aktivitetsserie"</f>
        <v>0 lag - aktivitetsserie</v>
      </c>
      <c r="D14" s="7" t="str">
        <f>D4&amp;" lag - aktivitetsserie"</f>
        <v>0 lag - aktivitetsserie</v>
      </c>
    </row>
    <row r="15" spans="1:5" x14ac:dyDescent="0.25">
      <c r="B15" s="7" t="s">
        <v>3</v>
      </c>
      <c r="D15" s="7" t="s">
        <v>3</v>
      </c>
    </row>
    <row r="17" spans="2:2" x14ac:dyDescent="0.25">
      <c r="B17" t="s">
        <v>4</v>
      </c>
    </row>
  </sheetData>
  <sortState xmlns:xlrd2="http://schemas.microsoft.com/office/spreadsheetml/2017/richdata2" ref="D6:D12">
    <sortCondition ref="D6"/>
  </sortState>
  <phoneticPr fontId="8" type="noConversion"/>
  <pageMargins left="0.7" right="0.7" top="0.75" bottom="0.75" header="0.3" footer="0.3"/>
  <pageSetup paperSize="9" orientation="portrait" horizontalDpi="1200" verticalDpi="1200" r:id="rId1"/>
  <headerFooter>
    <oddHeader>&amp;LGullserien (HU)&amp;CPuljeoppsett Sesongen 2016/2017_x000D_Høringsforslag - frist 22.mai for innspill&amp;RNHF Region Vest</oddHeader>
    <oddFooter>&amp;L13.mai 2016&amp;R&amp;P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8"/>
  <sheetViews>
    <sheetView topLeftCell="A211" zoomScaleNormal="100" workbookViewId="0">
      <selection activeCell="H215" sqref="H215"/>
    </sheetView>
  </sheetViews>
  <sheetFormatPr baseColWidth="10" defaultColWidth="11.42578125" defaultRowHeight="15" x14ac:dyDescent="0.25"/>
  <cols>
    <col min="1" max="1" width="5.85546875" style="16" customWidth="1"/>
    <col min="2" max="2" width="24.140625" style="16" customWidth="1"/>
    <col min="3" max="3" width="8.85546875" style="16" customWidth="1"/>
    <col min="4" max="4" width="26.42578125" style="16" customWidth="1"/>
    <col min="5" max="5" width="12.7109375" style="16" customWidth="1"/>
    <col min="6" max="6" width="29.42578125" style="16" customWidth="1"/>
    <col min="7" max="7" width="10.42578125" style="16" customWidth="1"/>
    <col min="8" max="8" width="26.42578125" style="16" bestFit="1" customWidth="1"/>
    <col min="9" max="9" width="9.42578125" style="16" customWidth="1"/>
    <col min="10" max="10" width="26.42578125" style="16" customWidth="1"/>
    <col min="11" max="11" width="14.42578125" style="16" customWidth="1"/>
    <col min="12" max="12" width="26.5703125" style="16" customWidth="1"/>
    <col min="13" max="13" width="7.42578125" style="16" customWidth="1"/>
    <col min="14" max="14" width="23.42578125" style="16" customWidth="1"/>
    <col min="15" max="15" width="21.85546875" style="16" customWidth="1"/>
    <col min="16" max="16" width="3.42578125" style="16" bestFit="1" customWidth="1"/>
    <col min="17" max="17" width="26" style="16" bestFit="1" customWidth="1"/>
    <col min="18" max="18" width="3.5703125" style="16" customWidth="1"/>
    <col min="19" max="19" width="17.5703125" style="16" bestFit="1" customWidth="1"/>
    <col min="20" max="20" width="28.42578125" style="16" customWidth="1"/>
    <col min="21" max="21" width="20.5703125" style="16" bestFit="1" customWidth="1"/>
    <col min="22" max="22" width="11.42578125" style="16"/>
    <col min="23" max="23" width="19.42578125" style="16" bestFit="1" customWidth="1"/>
    <col min="24" max="24" width="11.42578125" style="16"/>
    <col min="25" max="25" width="12.42578125" style="16" bestFit="1" customWidth="1"/>
    <col min="26" max="26" width="11.42578125" style="16"/>
    <col min="27" max="27" width="21.42578125" style="16" bestFit="1" customWidth="1"/>
    <col min="28" max="28" width="11.42578125" style="16"/>
    <col min="29" max="29" width="18.5703125" style="16" bestFit="1" customWidth="1"/>
    <col min="30" max="30" width="11.42578125" style="16"/>
    <col min="31" max="31" width="18.5703125" style="16" bestFit="1" customWidth="1"/>
    <col min="32" max="16384" width="11.42578125" style="16"/>
  </cols>
  <sheetData>
    <row r="1" spans="1:31" s="69" customFormat="1" ht="21" x14ac:dyDescent="0.35">
      <c r="B1" s="69" t="s">
        <v>5</v>
      </c>
      <c r="D1" s="70"/>
      <c r="E1" s="70">
        <f>F4+H4+J4+B30+D31</f>
        <v>55</v>
      </c>
      <c r="F1" s="69" t="s">
        <v>6</v>
      </c>
    </row>
    <row r="2" spans="1:31" x14ac:dyDescent="0.25">
      <c r="A2" s="10"/>
      <c r="B2" s="2" t="s">
        <v>7</v>
      </c>
      <c r="C2" s="10"/>
      <c r="D2" s="10"/>
      <c r="E2" s="10"/>
      <c r="F2" s="2" t="s">
        <v>8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x14ac:dyDescent="0.25">
      <c r="A3" s="10"/>
      <c r="B3" s="10"/>
      <c r="C3" s="10"/>
      <c r="D3" s="10"/>
      <c r="E3" s="10"/>
      <c r="F3"/>
      <c r="G3" s="10"/>
      <c r="H3" s="2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x14ac:dyDescent="0.25">
      <c r="A4" s="10"/>
      <c r="B4" s="21">
        <f>COUNTA(B6:B23)</f>
        <v>18</v>
      </c>
      <c r="C4" s="10"/>
      <c r="D4" s="21">
        <f>COUNTA(D6:D25)</f>
        <v>20</v>
      </c>
      <c r="E4" s="10"/>
      <c r="F4" s="21">
        <f>COUNTA(F6:F20)</f>
        <v>12</v>
      </c>
      <c r="G4" s="10"/>
      <c r="H4" s="21">
        <f>COUNTA(H6:H22)</f>
        <v>11</v>
      </c>
      <c r="I4" s="10"/>
      <c r="J4" s="21">
        <f>COUNTA(J6:J22)</f>
        <v>15</v>
      </c>
      <c r="K4" s="10"/>
      <c r="L4" s="10"/>
      <c r="M4" s="10"/>
      <c r="N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x14ac:dyDescent="0.25">
      <c r="A5" s="10"/>
      <c r="B5" s="72" t="s">
        <v>9</v>
      </c>
      <c r="C5" s="10"/>
      <c r="D5" s="72" t="s">
        <v>10</v>
      </c>
      <c r="E5" s="10"/>
      <c r="F5" s="72" t="s">
        <v>9</v>
      </c>
      <c r="G5" s="10"/>
      <c r="H5" s="72" t="s">
        <v>10</v>
      </c>
      <c r="I5" s="10"/>
      <c r="J5" s="72" t="s">
        <v>11</v>
      </c>
      <c r="K5" s="10"/>
      <c r="L5" s="10"/>
      <c r="M5" s="10"/>
      <c r="N5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x14ac:dyDescent="0.25">
      <c r="A6" s="10"/>
      <c r="B6" s="1" t="s">
        <v>12</v>
      </c>
      <c r="C6" s="10"/>
      <c r="D6" s="1" t="s">
        <v>13</v>
      </c>
      <c r="E6" s="10"/>
      <c r="F6" s="1" t="s">
        <v>14</v>
      </c>
      <c r="G6" s="10"/>
      <c r="H6" s="1" t="s">
        <v>12</v>
      </c>
      <c r="I6" s="10"/>
      <c r="J6" s="1" t="s">
        <v>13</v>
      </c>
      <c r="K6" s="10"/>
      <c r="L6" s="10"/>
      <c r="M6" s="10"/>
      <c r="N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10"/>
      <c r="B7" s="1" t="s">
        <v>15</v>
      </c>
      <c r="C7" s="10"/>
      <c r="D7" s="1" t="s">
        <v>16</v>
      </c>
      <c r="E7" s="10"/>
      <c r="F7" s="1" t="s">
        <v>17</v>
      </c>
      <c r="G7" s="10"/>
      <c r="H7" s="1" t="s">
        <v>15</v>
      </c>
      <c r="I7" s="10"/>
      <c r="J7" s="1" t="s">
        <v>16</v>
      </c>
      <c r="K7" s="10"/>
      <c r="L7" s="10"/>
      <c r="M7" s="10"/>
      <c r="N7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x14ac:dyDescent="0.25">
      <c r="A8" s="10"/>
      <c r="B8" s="1" t="s">
        <v>18</v>
      </c>
      <c r="C8" s="10"/>
      <c r="D8" s="1" t="s">
        <v>19</v>
      </c>
      <c r="E8" s="10"/>
      <c r="F8" s="1" t="s">
        <v>20</v>
      </c>
      <c r="G8" s="10"/>
      <c r="H8" s="1" t="s">
        <v>19</v>
      </c>
      <c r="I8" s="10"/>
      <c r="J8" s="1" t="s">
        <v>21</v>
      </c>
      <c r="K8" s="10"/>
      <c r="L8" s="10"/>
      <c r="M8" s="10"/>
      <c r="N8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x14ac:dyDescent="0.25">
      <c r="A9" s="10"/>
      <c r="B9" s="1" t="s">
        <v>17</v>
      </c>
      <c r="C9" s="10"/>
      <c r="D9" s="1" t="s">
        <v>22</v>
      </c>
      <c r="E9" s="10"/>
      <c r="F9" s="1" t="s">
        <v>23</v>
      </c>
      <c r="G9" s="10"/>
      <c r="H9" s="1" t="s">
        <v>22</v>
      </c>
      <c r="I9" s="10"/>
      <c r="J9" s="1" t="s">
        <v>24</v>
      </c>
      <c r="K9" s="10"/>
      <c r="L9" s="10"/>
      <c r="M9" s="10"/>
      <c r="N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x14ac:dyDescent="0.25">
      <c r="A10" s="10"/>
      <c r="B10" s="1" t="s">
        <v>20</v>
      </c>
      <c r="C10" s="10"/>
      <c r="D10" s="1" t="s">
        <v>25</v>
      </c>
      <c r="E10" s="10"/>
      <c r="F10" s="1" t="s">
        <v>26</v>
      </c>
      <c r="G10" s="10"/>
      <c r="H10" s="1" t="s">
        <v>25</v>
      </c>
      <c r="I10" s="10"/>
      <c r="J10" s="1" t="s">
        <v>27</v>
      </c>
      <c r="K10" s="10"/>
      <c r="L10" s="10"/>
      <c r="M10" s="10"/>
      <c r="N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x14ac:dyDescent="0.25">
      <c r="A11" s="10"/>
      <c r="B11" s="1" t="s">
        <v>23</v>
      </c>
      <c r="C11" s="10"/>
      <c r="D11" s="1" t="s">
        <v>28</v>
      </c>
      <c r="E11" s="10"/>
      <c r="F11" s="1" t="s">
        <v>29</v>
      </c>
      <c r="G11" s="10"/>
      <c r="H11" s="1" t="s">
        <v>28</v>
      </c>
      <c r="I11" s="10"/>
      <c r="J11" s="1" t="s">
        <v>30</v>
      </c>
      <c r="K11" s="10"/>
      <c r="L11" s="10"/>
      <c r="M11" s="10"/>
      <c r="N11"/>
      <c r="O1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x14ac:dyDescent="0.25">
      <c r="A12" s="10"/>
      <c r="B12" s="1" t="s">
        <v>26</v>
      </c>
      <c r="C12" s="10"/>
      <c r="D12" s="1" t="s">
        <v>21</v>
      </c>
      <c r="E12" s="10"/>
      <c r="F12" s="1" t="s">
        <v>31</v>
      </c>
      <c r="G12" s="10"/>
      <c r="H12" s="1" t="s">
        <v>32</v>
      </c>
      <c r="I12" s="10"/>
      <c r="J12" s="1" t="s">
        <v>33</v>
      </c>
      <c r="K12" s="10"/>
      <c r="L12" s="10"/>
      <c r="M12" s="10"/>
      <c r="N12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x14ac:dyDescent="0.25">
      <c r="A13" s="10"/>
      <c r="B13" s="1" t="s">
        <v>29</v>
      </c>
      <c r="C13" s="10"/>
      <c r="D13" s="1" t="s">
        <v>24</v>
      </c>
      <c r="E13" s="10"/>
      <c r="F13" s="1" t="s">
        <v>34</v>
      </c>
      <c r="G13" s="10"/>
      <c r="H13" s="1" t="s">
        <v>35</v>
      </c>
      <c r="I13" s="10"/>
      <c r="J13" s="1" t="s">
        <v>36</v>
      </c>
      <c r="K13" s="10"/>
      <c r="L13" s="10"/>
      <c r="M13" s="10"/>
      <c r="N13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x14ac:dyDescent="0.25">
      <c r="A14" s="10"/>
      <c r="B14" s="1" t="s">
        <v>31</v>
      </c>
      <c r="C14" s="10"/>
      <c r="D14" s="1" t="s">
        <v>32</v>
      </c>
      <c r="E14" s="10"/>
      <c r="F14" s="1" t="s">
        <v>37</v>
      </c>
      <c r="G14" s="10"/>
      <c r="H14" s="1" t="s">
        <v>38</v>
      </c>
      <c r="I14" s="10"/>
      <c r="J14" s="1" t="s">
        <v>39</v>
      </c>
      <c r="K14" s="10"/>
      <c r="L14" s="10"/>
      <c r="M14" s="10"/>
      <c r="N14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x14ac:dyDescent="0.25">
      <c r="A15" s="10"/>
      <c r="B15" s="1" t="s">
        <v>35</v>
      </c>
      <c r="C15" s="10"/>
      <c r="D15" s="1" t="s">
        <v>27</v>
      </c>
      <c r="E15" s="10"/>
      <c r="F15" s="1" t="s">
        <v>40</v>
      </c>
      <c r="G15" s="10"/>
      <c r="H15" s="1" t="s">
        <v>41</v>
      </c>
      <c r="I15" s="10"/>
      <c r="J15" s="1" t="s">
        <v>42</v>
      </c>
      <c r="K15" s="10"/>
      <c r="L15" s="10"/>
      <c r="M15" s="10"/>
      <c r="N15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x14ac:dyDescent="0.25">
      <c r="A16" s="10"/>
      <c r="B16" s="1" t="s">
        <v>38</v>
      </c>
      <c r="C16" s="10"/>
      <c r="D16" s="1" t="s">
        <v>30</v>
      </c>
      <c r="E16" s="10"/>
      <c r="F16" s="1" t="s">
        <v>43</v>
      </c>
      <c r="G16" s="10"/>
      <c r="H16" s="1" t="s">
        <v>44</v>
      </c>
      <c r="I16" s="10"/>
      <c r="J16" s="1" t="s">
        <v>45</v>
      </c>
      <c r="K16" s="10"/>
      <c r="L16" s="10"/>
      <c r="M16" s="10"/>
      <c r="N16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x14ac:dyDescent="0.25">
      <c r="A17" s="10"/>
      <c r="B17" s="1" t="s">
        <v>34</v>
      </c>
      <c r="C17" s="10"/>
      <c r="D17" s="1" t="s">
        <v>33</v>
      </c>
      <c r="E17" s="10"/>
      <c r="F17" s="1" t="s">
        <v>46</v>
      </c>
      <c r="G17" s="10"/>
      <c r="H17" s="22"/>
      <c r="I17" s="10"/>
      <c r="J17" s="1" t="s">
        <v>47</v>
      </c>
      <c r="K17" s="10"/>
      <c r="L17" s="10"/>
      <c r="M17" s="10"/>
      <c r="N17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x14ac:dyDescent="0.25">
      <c r="A18" s="10"/>
      <c r="B18" s="1" t="s">
        <v>41</v>
      </c>
      <c r="C18" s="10"/>
      <c r="D18" s="1" t="s">
        <v>36</v>
      </c>
      <c r="E18" s="10"/>
      <c r="F18" s="1"/>
      <c r="G18" s="10"/>
      <c r="H18" s="22"/>
      <c r="I18" s="10"/>
      <c r="J18" s="1" t="s">
        <v>48</v>
      </c>
      <c r="K18" s="10"/>
      <c r="L18" s="10"/>
      <c r="M18" s="10"/>
      <c r="N18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x14ac:dyDescent="0.25">
      <c r="A19" s="10"/>
      <c r="B19" s="1" t="s">
        <v>49</v>
      </c>
      <c r="C19" s="23"/>
      <c r="D19" s="1" t="s">
        <v>39</v>
      </c>
      <c r="E19" s="10"/>
      <c r="F19" s="1"/>
      <c r="G19" s="10"/>
      <c r="H19" s="22"/>
      <c r="I19" s="10"/>
      <c r="J19" s="1" t="s">
        <v>50</v>
      </c>
      <c r="K19" s="10"/>
      <c r="L19" s="10"/>
      <c r="M19" s="10"/>
      <c r="N1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x14ac:dyDescent="0.25">
      <c r="A20" s="10"/>
      <c r="B20" s="1" t="s">
        <v>44</v>
      </c>
      <c r="C20" s="23"/>
      <c r="D20" s="1" t="s">
        <v>42</v>
      </c>
      <c r="E20" s="10"/>
      <c r="F20" s="1"/>
      <c r="G20" s="10"/>
      <c r="H20" s="22"/>
      <c r="I20" s="10"/>
      <c r="J20" s="1" t="s">
        <v>51</v>
      </c>
      <c r="K20" s="10"/>
      <c r="L20" s="10"/>
      <c r="M20" s="10"/>
      <c r="N20"/>
      <c r="O20" s="10"/>
      <c r="P20" s="10"/>
      <c r="Q20" s="10"/>
      <c r="R20" s="10"/>
      <c r="S20" s="18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x14ac:dyDescent="0.25">
      <c r="A21" s="10"/>
      <c r="B21" s="1" t="s">
        <v>40</v>
      </c>
      <c r="C21" s="23"/>
      <c r="D21" s="1" t="s">
        <v>45</v>
      </c>
      <c r="E21" s="10"/>
      <c r="F21" s="1"/>
      <c r="G21" s="10"/>
      <c r="H21" s="22"/>
      <c r="I21" s="10"/>
      <c r="J21" s="22"/>
      <c r="K21" s="10"/>
      <c r="L21" s="10"/>
      <c r="M21" s="128"/>
      <c r="N21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x14ac:dyDescent="0.25">
      <c r="A22" s="10"/>
      <c r="B22" s="1" t="s">
        <v>43</v>
      </c>
      <c r="C22" s="23"/>
      <c r="D22" s="1" t="s">
        <v>47</v>
      </c>
      <c r="E22" s="10"/>
      <c r="F22" s="22"/>
      <c r="G22" s="10"/>
      <c r="H22" s="22"/>
      <c r="I22" s="10"/>
      <c r="J22" s="22"/>
      <c r="K22" s="10"/>
      <c r="L22" s="10"/>
      <c r="M22" s="128"/>
      <c r="N22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x14ac:dyDescent="0.25">
      <c r="A23" s="10"/>
      <c r="B23" s="1" t="s">
        <v>46</v>
      </c>
      <c r="C23" s="23"/>
      <c r="D23" s="1" t="s">
        <v>48</v>
      </c>
      <c r="E23" s="10"/>
      <c r="F23" s="72" t="str">
        <f>F4&amp;" lag - aktivitetsserie"</f>
        <v>12 lag - aktivitetsserie</v>
      </c>
      <c r="G23" s="10"/>
      <c r="H23" s="72" t="str">
        <f>H4&amp;" lag - aktivitetsserie"</f>
        <v>11 lag - aktivitetsserie</v>
      </c>
      <c r="I23" s="10"/>
      <c r="J23" s="72" t="s">
        <v>52</v>
      </c>
      <c r="K23" s="10"/>
      <c r="L23" s="10"/>
      <c r="M23" s="128"/>
      <c r="N23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x14ac:dyDescent="0.25">
      <c r="A24" s="10"/>
      <c r="B24" s="72" t="str">
        <f>B4&amp;" lag - aktivitetsserie"</f>
        <v>18 lag - aktivitetsserie</v>
      </c>
      <c r="C24" s="23"/>
      <c r="D24" s="1" t="s">
        <v>50</v>
      </c>
      <c r="E24" s="10"/>
      <c r="F24" s="72" t="s">
        <v>53</v>
      </c>
      <c r="G24" s="10"/>
      <c r="H24" s="72" t="s">
        <v>53</v>
      </c>
      <c r="I24" s="10"/>
      <c r="J24" s="72" t="s">
        <v>53</v>
      </c>
      <c r="K24" s="10"/>
      <c r="L24" s="10"/>
      <c r="M24" s="128"/>
      <c r="N24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x14ac:dyDescent="0.25">
      <c r="A25" s="10"/>
      <c r="B25" s="72" t="s">
        <v>53</v>
      </c>
      <c r="C25" s="23"/>
      <c r="D25" s="1" t="s">
        <v>51</v>
      </c>
      <c r="E25" s="10"/>
      <c r="F25" s="10"/>
      <c r="G25" s="10"/>
      <c r="H25" s="10"/>
      <c r="I25" s="10"/>
      <c r="J25" s="10"/>
      <c r="K25" s="10"/>
      <c r="L25" s="10"/>
      <c r="M25" s="128"/>
      <c r="N25"/>
      <c r="O25" s="10"/>
      <c r="P25" s="10"/>
      <c r="Q25" s="10"/>
      <c r="R25" s="10"/>
      <c r="S25" s="18"/>
      <c r="T25" s="18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 x14ac:dyDescent="0.25">
      <c r="A26" s="10"/>
      <c r="B26" s="10"/>
      <c r="C26" s="23"/>
      <c r="D26" s="72" t="str">
        <f>D4&amp;" lag - aktivitetsserie"</f>
        <v>20 lag - aktivitetsserie</v>
      </c>
      <c r="E26" s="10"/>
      <c r="F26" s="10"/>
      <c r="G26" s="52"/>
      <c r="H26" s="10"/>
      <c r="I26" s="10"/>
      <c r="J26" s="10"/>
      <c r="K26" s="10"/>
      <c r="L26" s="10"/>
      <c r="M26" s="128"/>
      <c r="N26"/>
      <c r="O26" s="10"/>
      <c r="P26" s="10"/>
      <c r="Q26" s="10"/>
      <c r="R26" s="10"/>
      <c r="S26" s="18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x14ac:dyDescent="0.25">
      <c r="A27" s="10"/>
      <c r="B27" s="10"/>
      <c r="C27" s="25"/>
      <c r="D27" s="72" t="s">
        <v>53</v>
      </c>
      <c r="E27" s="10"/>
      <c r="F27" s="10"/>
      <c r="G27" s="10"/>
      <c r="H27" s="10"/>
      <c r="I27" s="10"/>
      <c r="J27" s="10"/>
      <c r="K27" s="10"/>
      <c r="L27" s="10"/>
      <c r="M27" s="128"/>
      <c r="N27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x14ac:dyDescent="0.25">
      <c r="A28" s="10"/>
      <c r="B28" s="10"/>
      <c r="C28" s="25"/>
      <c r="D28" s="10"/>
      <c r="E28" s="10"/>
      <c r="F28" s="10"/>
      <c r="G28" s="10"/>
      <c r="H28" s="10"/>
      <c r="I28" s="10"/>
      <c r="J28" s="10"/>
      <c r="K28" s="10"/>
      <c r="L28" s="10"/>
      <c r="M28" s="128"/>
      <c r="N28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ht="18.75" x14ac:dyDescent="0.3">
      <c r="A29" s="10"/>
      <c r="B29" s="49" t="s">
        <v>54</v>
      </c>
      <c r="C29" s="10"/>
      <c r="D29" s="10"/>
      <c r="E29" s="10"/>
      <c r="F29" s="2" t="s">
        <v>55</v>
      </c>
      <c r="G29" s="10"/>
      <c r="H29" s="10"/>
      <c r="I29" s="10"/>
      <c r="J29" s="10"/>
      <c r="K29" s="10"/>
      <c r="L29" s="10"/>
      <c r="M29" s="128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x14ac:dyDescent="0.25">
      <c r="A30" s="10"/>
      <c r="B30" s="21">
        <f>COUNTA(B32:B41)</f>
        <v>10</v>
      </c>
      <c r="C30" s="10"/>
      <c r="D30" s="10"/>
      <c r="E30" s="10"/>
      <c r="F30" s="5">
        <f>COUNTA(F32:F41)</f>
        <v>6</v>
      </c>
      <c r="G30" s="10"/>
      <c r="H30" s="10"/>
      <c r="I30" s="10"/>
      <c r="J30" s="10"/>
      <c r="K30" s="10"/>
      <c r="L30" s="10"/>
      <c r="M30" s="128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x14ac:dyDescent="0.25">
      <c r="A31" s="10"/>
      <c r="B31" s="72" t="s">
        <v>56</v>
      </c>
      <c r="C31" s="10"/>
      <c r="D31" s="21">
        <f>COUNTA(D33:D41)</f>
        <v>7</v>
      </c>
      <c r="E31" s="10"/>
      <c r="F31" s="72" t="s">
        <v>56</v>
      </c>
      <c r="G31" s="10"/>
      <c r="H31" s="21">
        <f>COUNTA(H33:H41)</f>
        <v>6</v>
      </c>
      <c r="I31" s="10"/>
      <c r="J31" s="21">
        <f>COUNTA(J33:J41)</f>
        <v>5</v>
      </c>
      <c r="K31" s="10"/>
      <c r="L31" s="10"/>
      <c r="M31" s="128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x14ac:dyDescent="0.25">
      <c r="A32" s="10"/>
      <c r="B32" s="20" t="s">
        <v>57</v>
      </c>
      <c r="C32" s="10"/>
      <c r="D32" s="127" t="s">
        <v>58</v>
      </c>
      <c r="E32" s="10"/>
      <c r="F32" s="20" t="s">
        <v>59</v>
      </c>
      <c r="G32" s="10"/>
      <c r="H32" s="127" t="s">
        <v>58</v>
      </c>
      <c r="I32" s="10"/>
      <c r="J32" s="127" t="s">
        <v>60</v>
      </c>
      <c r="K32" s="10"/>
      <c r="L32" s="10"/>
      <c r="M32" s="128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x14ac:dyDescent="0.25">
      <c r="A33" s="10"/>
      <c r="B33" s="20" t="s">
        <v>61</v>
      </c>
      <c r="C33" s="10"/>
      <c r="D33" s="20" t="s">
        <v>62</v>
      </c>
      <c r="E33" s="10"/>
      <c r="F33" s="20" t="s">
        <v>61</v>
      </c>
      <c r="G33" s="10"/>
      <c r="H33" s="20" t="s">
        <v>62</v>
      </c>
      <c r="I33" s="10"/>
      <c r="J33" s="20" t="s">
        <v>63</v>
      </c>
      <c r="K33" s="10"/>
      <c r="L33" s="10"/>
      <c r="M33" s="128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x14ac:dyDescent="0.25">
      <c r="A34" s="10"/>
      <c r="B34" s="20" t="s">
        <v>64</v>
      </c>
      <c r="C34" s="10"/>
      <c r="D34" s="20" t="s">
        <v>59</v>
      </c>
      <c r="E34" s="10"/>
      <c r="F34" s="20" t="s">
        <v>64</v>
      </c>
      <c r="G34" s="10"/>
      <c r="H34" s="20" t="s">
        <v>65</v>
      </c>
      <c r="I34" s="10"/>
      <c r="J34" s="20" t="s">
        <v>66</v>
      </c>
      <c r="K34" s="10"/>
      <c r="L34" s="10"/>
      <c r="M34" s="128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x14ac:dyDescent="0.25">
      <c r="A35" s="10"/>
      <c r="B35" s="20" t="s">
        <v>66</v>
      </c>
      <c r="C35" s="10"/>
      <c r="D35" s="20" t="s">
        <v>65</v>
      </c>
      <c r="E35" s="10"/>
      <c r="F35" s="20" t="s">
        <v>67</v>
      </c>
      <c r="G35" s="10"/>
      <c r="H35" s="20" t="s">
        <v>68</v>
      </c>
      <c r="I35" s="10"/>
      <c r="J35" s="20" t="s">
        <v>69</v>
      </c>
      <c r="K35" s="10"/>
      <c r="L35" s="10"/>
      <c r="M35" s="128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x14ac:dyDescent="0.25">
      <c r="A36" s="10"/>
      <c r="B36" s="20" t="s">
        <v>67</v>
      </c>
      <c r="C36" s="10"/>
      <c r="D36" s="20" t="s">
        <v>68</v>
      </c>
      <c r="E36" s="10"/>
      <c r="F36" s="20" t="s">
        <v>70</v>
      </c>
      <c r="G36" s="10"/>
      <c r="H36" s="20" t="s">
        <v>71</v>
      </c>
      <c r="I36" s="10"/>
      <c r="J36" s="20" t="s">
        <v>72</v>
      </c>
      <c r="K36" s="10"/>
      <c r="L36" s="10"/>
      <c r="M36" s="128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 x14ac:dyDescent="0.25">
      <c r="A37" s="10"/>
      <c r="B37" s="20" t="s">
        <v>70</v>
      </c>
      <c r="C37" s="10"/>
      <c r="D37" s="20" t="s">
        <v>71</v>
      </c>
      <c r="E37" s="10"/>
      <c r="F37" s="20" t="s">
        <v>73</v>
      </c>
      <c r="G37" s="10"/>
      <c r="H37" s="20" t="s">
        <v>74</v>
      </c>
      <c r="I37" s="10"/>
      <c r="J37" s="20" t="s">
        <v>75</v>
      </c>
      <c r="K37" s="10"/>
      <c r="L37" s="10"/>
      <c r="M37" s="128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x14ac:dyDescent="0.25">
      <c r="A38" s="10"/>
      <c r="B38" s="20" t="s">
        <v>69</v>
      </c>
      <c r="C38" s="10"/>
      <c r="D38" s="20" t="s">
        <v>74</v>
      </c>
      <c r="E38" s="10"/>
      <c r="F38" s="20"/>
      <c r="G38" s="10"/>
      <c r="H38" s="20" t="s">
        <v>76</v>
      </c>
      <c r="I38" s="10"/>
      <c r="J38" s="2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x14ac:dyDescent="0.25">
      <c r="A39" s="10"/>
      <c r="B39" s="20" t="s">
        <v>72</v>
      </c>
      <c r="C39" s="10"/>
      <c r="D39" s="20" t="s">
        <v>76</v>
      </c>
      <c r="E39" s="10"/>
      <c r="F39" s="20"/>
      <c r="G39" s="10"/>
      <c r="H39" s="20"/>
      <c r="I39" s="10"/>
      <c r="J39" s="2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1:31" x14ac:dyDescent="0.25">
      <c r="A40" s="10"/>
      <c r="B40" s="20" t="s">
        <v>73</v>
      </c>
      <c r="C40" s="10"/>
      <c r="D40" s="22"/>
      <c r="E40" s="10"/>
      <c r="F40" s="20"/>
      <c r="G40" s="10"/>
      <c r="H40" s="1"/>
      <c r="I40" s="10"/>
      <c r="J40" s="1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1:31" x14ac:dyDescent="0.25">
      <c r="A41" s="10"/>
      <c r="B41" s="20" t="s">
        <v>75</v>
      </c>
      <c r="C41" s="10"/>
      <c r="D41" s="20"/>
      <c r="E41" s="10"/>
      <c r="F41" s="20"/>
      <c r="G41" s="10"/>
      <c r="H41" s="20"/>
      <c r="I41" s="10"/>
      <c r="J41" s="2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x14ac:dyDescent="0.25">
      <c r="A42" s="10"/>
      <c r="B42" s="167" t="s">
        <v>77</v>
      </c>
      <c r="C42" s="10"/>
      <c r="D42" s="167" t="s">
        <v>78</v>
      </c>
      <c r="E42" s="10"/>
      <c r="F42" s="167" t="str">
        <f>F30&amp; " lag aktivitetsserie"</f>
        <v>6 lag aktivitetsserie</v>
      </c>
      <c r="G42" s="10"/>
      <c r="H42" s="167" t="str">
        <f>H31&amp; " lag aktivitetsserie"</f>
        <v>6 lag aktivitetsserie</v>
      </c>
      <c r="I42" s="10"/>
      <c r="J42" s="167" t="str">
        <f>J31&amp; " lag aktivitetsserie"</f>
        <v>5 lag aktivitetsserie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  <row r="43" spans="1:31" x14ac:dyDescent="0.25">
      <c r="A43" s="10"/>
      <c r="B43" s="83" t="s">
        <v>79</v>
      </c>
      <c r="C43" s="10"/>
      <c r="D43" s="83" t="s">
        <v>79</v>
      </c>
      <c r="E43" s="10"/>
      <c r="F43" s="83" t="s">
        <v>79</v>
      </c>
      <c r="G43" s="10"/>
      <c r="H43" s="83" t="s">
        <v>79</v>
      </c>
      <c r="I43" s="10"/>
      <c r="J43" s="83" t="s">
        <v>79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1:3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3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1:31" s="69" customFormat="1" ht="21" x14ac:dyDescent="0.35">
      <c r="B47" s="69" t="s">
        <v>80</v>
      </c>
      <c r="D47" s="70">
        <f>B50+D50+F50+B83+D83</f>
        <v>56</v>
      </c>
      <c r="E47" s="69" t="s">
        <v>6</v>
      </c>
    </row>
    <row r="48" spans="1:31" ht="18.75" x14ac:dyDescent="0.3">
      <c r="A48" s="10"/>
      <c r="B48" s="49" t="s">
        <v>7</v>
      </c>
      <c r="C48" s="10"/>
      <c r="D48" s="10"/>
      <c r="E48"/>
      <c r="F48" s="10"/>
      <c r="G48" s="10"/>
      <c r="H48" s="49" t="s">
        <v>81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</row>
    <row r="49" spans="1:31" customFormat="1" x14ac:dyDescent="0.25">
      <c r="B49" s="168"/>
      <c r="G49" s="10"/>
    </row>
    <row r="50" spans="1:31" x14ac:dyDescent="0.25">
      <c r="A50" s="10"/>
      <c r="B50" s="21">
        <v>15</v>
      </c>
      <c r="C50" s="10"/>
      <c r="D50" s="10">
        <v>14</v>
      </c>
      <c r="E50" s="10"/>
      <c r="F50" s="21">
        <v>14</v>
      </c>
      <c r="G50" s="10"/>
      <c r="H50" s="21">
        <v>21</v>
      </c>
      <c r="I50" s="10"/>
      <c r="J50" s="21">
        <v>22</v>
      </c>
      <c r="K50" s="10"/>
      <c r="L50" s="10"/>
      <c r="M50" s="10"/>
      <c r="N5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</row>
    <row r="51" spans="1:31" ht="19.5" customHeight="1" x14ac:dyDescent="0.25">
      <c r="A51" s="10"/>
      <c r="B51" s="76" t="s">
        <v>82</v>
      </c>
      <c r="C51" s="10"/>
      <c r="D51" s="72" t="s">
        <v>83</v>
      </c>
      <c r="E51" s="10"/>
      <c r="F51" s="76" t="s">
        <v>84</v>
      </c>
      <c r="G51" s="10"/>
      <c r="H51" s="72" t="s">
        <v>82</v>
      </c>
      <c r="I51" s="10"/>
      <c r="J51" s="72" t="s">
        <v>83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</row>
    <row r="52" spans="1:31" x14ac:dyDescent="0.25">
      <c r="A52" s="10"/>
      <c r="B52" s="124" t="s">
        <v>13</v>
      </c>
      <c r="C52" s="10"/>
      <c r="D52" s="1" t="s">
        <v>85</v>
      </c>
      <c r="E52" s="10"/>
      <c r="F52" s="51" t="s">
        <v>20</v>
      </c>
      <c r="G52" s="10"/>
      <c r="H52" s="169" t="s">
        <v>85</v>
      </c>
      <c r="I52" s="10"/>
      <c r="J52" s="170" t="s">
        <v>18</v>
      </c>
      <c r="K52" s="10"/>
      <c r="L52" s="10"/>
      <c r="M52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</row>
    <row r="53" spans="1:31" x14ac:dyDescent="0.25">
      <c r="A53" s="10"/>
      <c r="B53" s="51" t="s">
        <v>16</v>
      </c>
      <c r="C53" s="10"/>
      <c r="D53" s="1" t="s">
        <v>86</v>
      </c>
      <c r="E53" s="10"/>
      <c r="F53" s="51" t="s">
        <v>23</v>
      </c>
      <c r="G53" s="10"/>
      <c r="H53" s="169" t="s">
        <v>86</v>
      </c>
      <c r="I53" s="10"/>
      <c r="J53" s="170" t="s">
        <v>17</v>
      </c>
      <c r="K53" s="10"/>
      <c r="L53" s="10"/>
      <c r="M53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</row>
    <row r="54" spans="1:31" x14ac:dyDescent="0.25">
      <c r="A54" s="10"/>
      <c r="B54" s="51" t="s">
        <v>87</v>
      </c>
      <c r="C54" s="10"/>
      <c r="D54" s="33" t="s">
        <v>18</v>
      </c>
      <c r="E54" s="10"/>
      <c r="F54" s="51" t="s">
        <v>19</v>
      </c>
      <c r="G54" s="10"/>
      <c r="H54" s="169" t="s">
        <v>20</v>
      </c>
      <c r="I54" s="10"/>
      <c r="J54" s="170" t="s">
        <v>88</v>
      </c>
      <c r="K54" s="10"/>
      <c r="L54" s="10"/>
      <c r="M54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</row>
    <row r="55" spans="1:31" x14ac:dyDescent="0.25">
      <c r="A55" s="10"/>
      <c r="B55" s="51" t="s">
        <v>89</v>
      </c>
      <c r="C55" s="10"/>
      <c r="D55" s="51" t="s">
        <v>17</v>
      </c>
      <c r="E55" s="10"/>
      <c r="F55" s="124" t="s">
        <v>22</v>
      </c>
      <c r="G55" s="10"/>
      <c r="H55" s="169" t="s">
        <v>23</v>
      </c>
      <c r="I55" s="10"/>
      <c r="J55" s="169" t="s">
        <v>13</v>
      </c>
      <c r="K55" s="10"/>
      <c r="L55" s="10"/>
      <c r="M55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x14ac:dyDescent="0.25">
      <c r="A56" s="10"/>
      <c r="B56" s="124" t="s">
        <v>90</v>
      </c>
      <c r="C56" s="10"/>
      <c r="D56" s="51" t="s">
        <v>91</v>
      </c>
      <c r="E56" s="10"/>
      <c r="F56" s="51" t="s">
        <v>25</v>
      </c>
      <c r="G56" s="10"/>
      <c r="H56" s="169" t="s">
        <v>92</v>
      </c>
      <c r="I56" s="10"/>
      <c r="J56" s="169" t="s">
        <v>16</v>
      </c>
      <c r="K56" s="10"/>
      <c r="L56" s="10"/>
      <c r="M56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1" ht="18" customHeight="1" x14ac:dyDescent="0.25">
      <c r="A57" s="10"/>
      <c r="B57" s="51" t="s">
        <v>93</v>
      </c>
      <c r="C57" s="10"/>
      <c r="D57" s="51" t="s">
        <v>94</v>
      </c>
      <c r="E57" s="10"/>
      <c r="F57" s="51" t="s">
        <v>92</v>
      </c>
      <c r="G57" s="10"/>
      <c r="H57" s="169" t="s">
        <v>94</v>
      </c>
      <c r="I57" s="10"/>
      <c r="J57" s="169" t="s">
        <v>19</v>
      </c>
      <c r="K57" s="10"/>
      <c r="L57" s="10"/>
      <c r="M57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pans="1:31" x14ac:dyDescent="0.25">
      <c r="A58" s="10"/>
      <c r="B58" s="51" t="s">
        <v>95</v>
      </c>
      <c r="C58" s="10"/>
      <c r="D58" s="51" t="s">
        <v>96</v>
      </c>
      <c r="E58" s="10"/>
      <c r="F58" s="124" t="s">
        <v>97</v>
      </c>
      <c r="G58" s="10"/>
      <c r="H58" s="169" t="s">
        <v>96</v>
      </c>
      <c r="I58" s="10" t="s">
        <v>98</v>
      </c>
      <c r="J58" s="169" t="s">
        <v>22</v>
      </c>
      <c r="K58" s="10"/>
      <c r="L58" s="10"/>
      <c r="M58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1" x14ac:dyDescent="0.25">
      <c r="A59" s="10"/>
      <c r="B59" s="51" t="s">
        <v>27</v>
      </c>
      <c r="C59" s="10"/>
      <c r="D59" s="51" t="s">
        <v>99</v>
      </c>
      <c r="E59" s="10"/>
      <c r="F59" s="51" t="s">
        <v>100</v>
      </c>
      <c r="G59" s="10"/>
      <c r="H59" s="169" t="s">
        <v>99</v>
      </c>
      <c r="I59" s="10"/>
      <c r="J59" s="170" t="s">
        <v>25</v>
      </c>
      <c r="K59" s="10"/>
      <c r="L59" s="10"/>
      <c r="M5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pans="1:31" x14ac:dyDescent="0.25">
      <c r="A60" s="10"/>
      <c r="B60" s="51" t="s">
        <v>30</v>
      </c>
      <c r="C60" s="10"/>
      <c r="D60" s="51" t="s">
        <v>101</v>
      </c>
      <c r="E60" s="10"/>
      <c r="F60" s="51" t="s">
        <v>102</v>
      </c>
      <c r="G60" s="10"/>
      <c r="H60" s="169" t="s">
        <v>100</v>
      </c>
      <c r="I60" s="10"/>
      <c r="J60" s="169" t="s">
        <v>87</v>
      </c>
      <c r="K60" s="10"/>
      <c r="L60" s="10"/>
      <c r="M6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pans="1:31" x14ac:dyDescent="0.25">
      <c r="A61" s="10"/>
      <c r="B61" s="124" t="s">
        <v>36</v>
      </c>
      <c r="C61" s="10"/>
      <c r="D61" s="51" t="s">
        <v>103</v>
      </c>
      <c r="E61" s="10"/>
      <c r="F61" s="51" t="s">
        <v>104</v>
      </c>
      <c r="G61" s="10"/>
      <c r="H61" s="169" t="s">
        <v>101</v>
      </c>
      <c r="I61" s="10"/>
      <c r="J61" s="170" t="s">
        <v>97</v>
      </c>
      <c r="K61" s="10"/>
      <c r="L61" s="10"/>
      <c r="M61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1" x14ac:dyDescent="0.25">
      <c r="A62" s="10"/>
      <c r="B62" s="51" t="s">
        <v>39</v>
      </c>
      <c r="C62" s="10"/>
      <c r="D62" s="51" t="s">
        <v>105</v>
      </c>
      <c r="E62" s="10"/>
      <c r="F62" s="51" t="s">
        <v>106</v>
      </c>
      <c r="G62" s="10"/>
      <c r="H62" s="169" t="s">
        <v>103</v>
      </c>
      <c r="I62" s="10"/>
      <c r="J62" s="169" t="s">
        <v>89</v>
      </c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1" x14ac:dyDescent="0.25">
      <c r="A63" s="10"/>
      <c r="B63" s="51" t="s">
        <v>42</v>
      </c>
      <c r="C63" s="10"/>
      <c r="D63" s="51" t="s">
        <v>107</v>
      </c>
      <c r="E63" s="10"/>
      <c r="F63" s="51" t="s">
        <v>108</v>
      </c>
      <c r="G63" s="10"/>
      <c r="H63" s="169" t="s">
        <v>105</v>
      </c>
      <c r="I63" s="23"/>
      <c r="J63" s="169" t="s">
        <v>90</v>
      </c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1" x14ac:dyDescent="0.25">
      <c r="A64" s="10"/>
      <c r="B64" s="51" t="s">
        <v>42</v>
      </c>
      <c r="C64" s="10"/>
      <c r="D64" s="124" t="s">
        <v>109</v>
      </c>
      <c r="E64" s="10"/>
      <c r="F64" s="98" t="s">
        <v>110</v>
      </c>
      <c r="G64" s="10"/>
      <c r="H64" s="169" t="s">
        <v>102</v>
      </c>
      <c r="I64" s="23"/>
      <c r="J64" s="169" t="s">
        <v>93</v>
      </c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pans="1:31" x14ac:dyDescent="0.25">
      <c r="A65" s="10"/>
      <c r="B65" s="51" t="s">
        <v>47</v>
      </c>
      <c r="C65" s="23"/>
      <c r="D65" s="51" t="s">
        <v>111</v>
      </c>
      <c r="E65" s="10"/>
      <c r="F65" s="1" t="s">
        <v>112</v>
      </c>
      <c r="G65" s="10"/>
      <c r="H65" s="169" t="s">
        <v>104</v>
      </c>
      <c r="I65" s="23"/>
      <c r="J65" s="169" t="s">
        <v>95</v>
      </c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pans="1:31" x14ac:dyDescent="0.25">
      <c r="A66" s="10"/>
      <c r="B66" s="51" t="s">
        <v>48</v>
      </c>
      <c r="C66" s="23"/>
      <c r="D66" s="102"/>
      <c r="E66" s="10"/>
      <c r="F66" s="1"/>
      <c r="G66" s="10"/>
      <c r="H66" s="169" t="s">
        <v>107</v>
      </c>
      <c r="I66" s="23"/>
      <c r="J66" s="169" t="s">
        <v>27</v>
      </c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x14ac:dyDescent="0.25">
      <c r="A67" s="10"/>
      <c r="B67" s="10"/>
      <c r="C67" s="23"/>
      <c r="D67" s="22"/>
      <c r="E67" s="10"/>
      <c r="F67" s="22"/>
      <c r="G67" s="10"/>
      <c r="H67" s="169" t="s">
        <v>109</v>
      </c>
      <c r="I67" s="23"/>
      <c r="J67" s="169" t="s">
        <v>30</v>
      </c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pans="1:31" x14ac:dyDescent="0.25">
      <c r="A68" s="10"/>
      <c r="B68" s="22"/>
      <c r="C68" s="23"/>
      <c r="D68" s="22"/>
      <c r="E68" s="10"/>
      <c r="F68" s="22"/>
      <c r="G68" s="10"/>
      <c r="H68" s="169" t="s">
        <v>111</v>
      </c>
      <c r="I68" s="23"/>
      <c r="J68" s="169" t="s">
        <v>36</v>
      </c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pans="1:31" x14ac:dyDescent="0.25">
      <c r="A69" s="10"/>
      <c r="B69" s="72" t="str">
        <f>B50&amp;" lag - aktivitetsserie"</f>
        <v>15 lag - aktivitetsserie</v>
      </c>
      <c r="C69" s="23"/>
      <c r="D69" s="72" t="str">
        <f>D50&amp;" lag - aktivitetsserie"</f>
        <v>14 lag - aktivitetsserie</v>
      </c>
      <c r="E69" s="10"/>
      <c r="F69" s="72" t="s">
        <v>52</v>
      </c>
      <c r="G69" s="10"/>
      <c r="H69" s="169" t="s">
        <v>106</v>
      </c>
      <c r="I69" s="23"/>
      <c r="J69" s="169" t="s">
        <v>39</v>
      </c>
      <c r="K69" s="10"/>
      <c r="L69" s="10"/>
      <c r="M69" s="10"/>
      <c r="N69" s="10"/>
      <c r="O69" s="10"/>
      <c r="P69" s="10"/>
      <c r="Q69" s="10"/>
      <c r="R69" s="10"/>
      <c r="S69" s="10"/>
      <c r="T69" s="18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pans="1:31" x14ac:dyDescent="0.25">
      <c r="A70" s="10"/>
      <c r="B70" s="72" t="s">
        <v>53</v>
      </c>
      <c r="C70" s="23"/>
      <c r="D70" s="72" t="s">
        <v>53</v>
      </c>
      <c r="E70" s="10"/>
      <c r="F70" s="72" t="s">
        <v>53</v>
      </c>
      <c r="G70" s="10"/>
      <c r="H70" s="169" t="s">
        <v>108</v>
      </c>
      <c r="I70" s="23"/>
      <c r="J70" s="169" t="s">
        <v>42</v>
      </c>
      <c r="K70" s="10"/>
      <c r="L70" s="10"/>
      <c r="M70" s="10"/>
      <c r="N70" s="10"/>
      <c r="O70" s="10"/>
      <c r="P70" s="10"/>
      <c r="Q70" s="10"/>
      <c r="R70" s="10"/>
      <c r="S70" s="10"/>
      <c r="T70" s="18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x14ac:dyDescent="0.25">
      <c r="A71" s="10"/>
      <c r="B71" s="10"/>
      <c r="C71" s="10"/>
      <c r="D71" s="10"/>
      <c r="E71" s="10"/>
      <c r="F71" s="10"/>
      <c r="G71" s="10"/>
      <c r="H71" s="169" t="s">
        <v>110</v>
      </c>
      <c r="I71" s="23"/>
      <c r="J71" s="169" t="s">
        <v>42</v>
      </c>
      <c r="K71" s="10"/>
      <c r="L71" s="10"/>
      <c r="M71" s="10"/>
      <c r="N71" s="10"/>
      <c r="O71" s="10"/>
      <c r="P71" s="10"/>
      <c r="Q71" s="10"/>
      <c r="R71" s="10"/>
      <c r="S71" s="10"/>
      <c r="T71" s="1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 x14ac:dyDescent="0.25">
      <c r="A72" s="10"/>
      <c r="B72" s="10"/>
      <c r="C72" s="10"/>
      <c r="D72" s="10"/>
      <c r="E72" s="10"/>
      <c r="F72" s="10"/>
      <c r="G72" s="10"/>
      <c r="H72" s="169" t="s">
        <v>112</v>
      </c>
      <c r="I72" s="23"/>
      <c r="J72" s="169" t="s">
        <v>47</v>
      </c>
      <c r="K72" s="10"/>
      <c r="L72" s="10"/>
      <c r="M72" s="10"/>
      <c r="N72" s="10"/>
      <c r="O72" s="10"/>
      <c r="P72" s="10"/>
      <c r="Q72" s="10"/>
      <c r="R72" s="10"/>
      <c r="S72" s="10"/>
      <c r="T72" s="18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pans="1:31" x14ac:dyDescent="0.25">
      <c r="A73" s="10"/>
      <c r="B73" s="10"/>
      <c r="C73" s="10"/>
      <c r="D73" s="10"/>
      <c r="E73" s="10"/>
      <c r="F73" s="10"/>
      <c r="G73" s="10"/>
      <c r="H73" s="169"/>
      <c r="I73" s="23"/>
      <c r="J73" s="169" t="s">
        <v>48</v>
      </c>
      <c r="K73" s="10"/>
      <c r="L73" s="10"/>
      <c r="M73" s="10"/>
      <c r="N73" s="10"/>
      <c r="O73" s="10"/>
      <c r="P73" s="10"/>
      <c r="Q73" s="10"/>
      <c r="R73" s="10"/>
      <c r="S73" s="10"/>
      <c r="T73" s="18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pans="1:31" x14ac:dyDescent="0.25">
      <c r="A74" s="10"/>
      <c r="B74" s="10"/>
      <c r="C74" s="10"/>
      <c r="D74" s="10"/>
      <c r="E74" s="10"/>
      <c r="F74" s="10"/>
      <c r="G74" s="10"/>
      <c r="H74" s="169"/>
      <c r="I74" s="23"/>
      <c r="J74" s="22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pans="1:31" x14ac:dyDescent="0.25">
      <c r="A75" s="10"/>
      <c r="B75" s="10"/>
      <c r="C75" s="10"/>
      <c r="D75" s="10"/>
      <c r="E75" s="10"/>
      <c r="F75" s="10"/>
      <c r="G75" s="10"/>
      <c r="H75" s="22"/>
      <c r="I75" s="23"/>
      <c r="J75" s="72" t="str">
        <f>J50&amp;" lag - aktivitetsserie"</f>
        <v>22 lag - aktivitetsserie</v>
      </c>
      <c r="K75" s="10"/>
      <c r="L75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pans="1:31" x14ac:dyDescent="0.25">
      <c r="A76" s="10"/>
      <c r="B76" s="10"/>
      <c r="C76" s="10"/>
      <c r="D76" s="10"/>
      <c r="E76" s="10"/>
      <c r="F76" s="10"/>
      <c r="G76" s="10"/>
      <c r="H76" s="72" t="str">
        <f>H50&amp;" lag - aktivitetsserie"</f>
        <v>21 lag - aktivitetsserie</v>
      </c>
      <c r="I76" s="10"/>
      <c r="J76" s="72" t="s">
        <v>53</v>
      </c>
      <c r="K76" s="10"/>
      <c r="L76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pans="1:31" x14ac:dyDescent="0.25">
      <c r="A77" s="10"/>
      <c r="B77" s="10"/>
      <c r="C77" s="10"/>
      <c r="D77" s="10"/>
      <c r="E77" s="10"/>
      <c r="F77" s="10"/>
      <c r="G77" s="10"/>
      <c r="H77" s="72" t="s">
        <v>53</v>
      </c>
      <c r="I77" s="10"/>
      <c r="J77" s="10"/>
      <c r="K77" s="10"/>
      <c r="L77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x14ac:dyDescent="0.25">
      <c r="A78" s="10"/>
      <c r="B78" s="23"/>
      <c r="C78" s="23"/>
      <c r="D78" s="10"/>
      <c r="E78" s="10"/>
      <c r="F78" s="10"/>
      <c r="G78" s="10"/>
      <c r="H78" s="10"/>
      <c r="I78" s="10"/>
      <c r="J78" s="18"/>
      <c r="K78" s="10"/>
      <c r="L78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x14ac:dyDescent="0.25">
      <c r="A79" s="10"/>
      <c r="B79" s="23"/>
      <c r="C79" s="23"/>
      <c r="D79" s="10"/>
      <c r="E79" s="10"/>
      <c r="F79" s="10"/>
      <c r="G79" s="10"/>
      <c r="H79" s="10"/>
      <c r="I79"/>
      <c r="J79" s="10"/>
      <c r="K79" s="10"/>
      <c r="L79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pans="1:31" x14ac:dyDescent="0.25">
      <c r="A80" s="10"/>
      <c r="B80" s="23"/>
      <c r="C80" s="23"/>
      <c r="D80" s="10"/>
      <c r="E80" s="10"/>
      <c r="F80" s="10"/>
      <c r="G80" s="10"/>
      <c r="H80" s="10"/>
      <c r="I80"/>
      <c r="J80" s="10"/>
      <c r="K80" s="10"/>
      <c r="L8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pans="1:31" ht="18.75" x14ac:dyDescent="0.3">
      <c r="A81" s="10"/>
      <c r="B81" s="49" t="s">
        <v>54</v>
      </c>
      <c r="C81" s="23"/>
      <c r="D81" s="10"/>
      <c r="E81" s="10"/>
      <c r="F81" s="10"/>
      <c r="G81" s="10"/>
      <c r="H81" s="10"/>
      <c r="I81"/>
      <c r="J81" s="10"/>
      <c r="K81" s="10"/>
      <c r="L81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pans="1:31" x14ac:dyDescent="0.25">
      <c r="A82" s="10"/>
      <c r="B82" s="10" t="s">
        <v>113</v>
      </c>
      <c r="C82" s="23"/>
      <c r="D82" s="10"/>
      <c r="E82" s="10"/>
      <c r="F82" s="10" t="s">
        <v>55</v>
      </c>
      <c r="G82" s="10"/>
      <c r="H82" s="10"/>
      <c r="I82"/>
      <c r="J82" s="10"/>
      <c r="K82" s="10"/>
      <c r="L82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pans="1:31" x14ac:dyDescent="0.25">
      <c r="A83" s="10"/>
      <c r="B83" s="21">
        <v>8</v>
      </c>
      <c r="C83" s="10"/>
      <c r="D83" s="21">
        <f>COUNTA(D85:D97)</f>
        <v>5</v>
      </c>
      <c r="E83" s="10"/>
      <c r="F83" s="21">
        <f>COUNTA(F85:F97)</f>
        <v>6</v>
      </c>
      <c r="G83" s="10"/>
      <c r="H83" s="21">
        <f>COUNTA(H85:H97)</f>
        <v>7</v>
      </c>
      <c r="I83"/>
      <c r="J83" s="10"/>
      <c r="K83" s="10"/>
      <c r="L83" s="10"/>
      <c r="M83" s="10"/>
      <c r="N83" s="10"/>
      <c r="O83" s="10"/>
      <c r="P83" s="10"/>
      <c r="Q83" s="10"/>
      <c r="R83" s="18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pans="1:31" x14ac:dyDescent="0.25">
      <c r="A84" s="10"/>
      <c r="B84" s="76" t="s">
        <v>114</v>
      </c>
      <c r="C84" s="10"/>
      <c r="D84" s="76" t="s">
        <v>115</v>
      </c>
      <c r="E84" s="10"/>
      <c r="F84" s="76" t="s">
        <v>114</v>
      </c>
      <c r="G84" s="10"/>
      <c r="H84" s="76" t="s">
        <v>115</v>
      </c>
      <c r="I84"/>
      <c r="J84" s="10"/>
      <c r="K84" s="10"/>
      <c r="L84" s="10"/>
      <c r="M84" s="10"/>
      <c r="N84" s="10"/>
      <c r="O84" s="10"/>
      <c r="P84" s="10"/>
      <c r="Q84" s="10"/>
      <c r="R84" s="18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pans="1:31" s="171" customFormat="1" x14ac:dyDescent="0.25">
      <c r="A85" s="44"/>
      <c r="B85" s="51" t="s">
        <v>65</v>
      </c>
      <c r="C85" s="44"/>
      <c r="D85" s="51" t="s">
        <v>63</v>
      </c>
      <c r="E85" s="44"/>
      <c r="F85" s="51" t="s">
        <v>63</v>
      </c>
      <c r="G85" s="44"/>
      <c r="H85" s="51" t="s">
        <v>65</v>
      </c>
      <c r="I85" s="140"/>
      <c r="J85" s="44"/>
      <c r="K85" s="44"/>
      <c r="L85" s="10"/>
      <c r="M85"/>
      <c r="N85" s="10"/>
      <c r="O85" s="10"/>
      <c r="P85" s="10"/>
      <c r="Q85" s="10"/>
      <c r="R85" s="18"/>
      <c r="S85" s="10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</row>
    <row r="86" spans="1:31" s="171" customFormat="1" x14ac:dyDescent="0.25">
      <c r="A86" s="44"/>
      <c r="B86" s="51" t="s">
        <v>64</v>
      </c>
      <c r="C86" s="44"/>
      <c r="D86" s="51" t="s">
        <v>66</v>
      </c>
      <c r="E86" s="44"/>
      <c r="F86" s="51" t="s">
        <v>64</v>
      </c>
      <c r="G86" s="44"/>
      <c r="H86" s="51" t="s">
        <v>116</v>
      </c>
      <c r="I86" s="140"/>
      <c r="J86" s="44"/>
      <c r="K86" s="44"/>
      <c r="L86" s="10"/>
      <c r="M86"/>
      <c r="N86" s="10"/>
      <c r="O86" s="10"/>
      <c r="P86" s="10"/>
      <c r="Q86" s="10"/>
      <c r="R86" s="18"/>
      <c r="S86" s="10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</row>
    <row r="87" spans="1:31" s="171" customFormat="1" x14ac:dyDescent="0.25">
      <c r="A87" s="44"/>
      <c r="B87" s="51" t="s">
        <v>116</v>
      </c>
      <c r="C87" s="44"/>
      <c r="D87" s="51" t="s">
        <v>117</v>
      </c>
      <c r="E87" s="44"/>
      <c r="F87" s="51" t="s">
        <v>118</v>
      </c>
      <c r="G87" s="44"/>
      <c r="H87" s="51" t="s">
        <v>74</v>
      </c>
      <c r="I87" s="140"/>
      <c r="J87" s="44"/>
      <c r="K87" s="44"/>
      <c r="L87" s="10"/>
      <c r="M87"/>
      <c r="N87" s="10"/>
      <c r="O87" s="10"/>
      <c r="P87" s="10"/>
      <c r="Q87" s="10"/>
      <c r="R87" s="18"/>
      <c r="S87" s="10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</row>
    <row r="88" spans="1:31" x14ac:dyDescent="0.25">
      <c r="A88" s="10"/>
      <c r="B88" s="51" t="s">
        <v>74</v>
      </c>
      <c r="C88" s="10"/>
      <c r="D88" s="51" t="s">
        <v>119</v>
      </c>
      <c r="E88" s="10"/>
      <c r="F88" s="51" t="s">
        <v>66</v>
      </c>
      <c r="G88" s="10"/>
      <c r="H88" s="51" t="s">
        <v>120</v>
      </c>
      <c r="I88"/>
      <c r="J88" s="10"/>
      <c r="K88" s="10"/>
      <c r="L88" s="10"/>
      <c r="M88"/>
      <c r="N88" s="10"/>
      <c r="O88" s="10"/>
      <c r="P88" s="10"/>
      <c r="Q88" s="10"/>
      <c r="R88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pans="1:31" x14ac:dyDescent="0.25">
      <c r="A89" s="10"/>
      <c r="B89" s="51" t="s">
        <v>120</v>
      </c>
      <c r="C89" s="10"/>
      <c r="D89" s="51" t="s">
        <v>75</v>
      </c>
      <c r="E89" s="10"/>
      <c r="F89" s="51" t="s">
        <v>67</v>
      </c>
      <c r="G89" s="10"/>
      <c r="H89" s="51" t="s">
        <v>76</v>
      </c>
      <c r="I89"/>
      <c r="J89" s="10"/>
      <c r="K89" s="10"/>
      <c r="L89" s="10"/>
      <c r="M8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pans="1:31" x14ac:dyDescent="0.25">
      <c r="A90" s="10"/>
      <c r="B90" s="51" t="s">
        <v>118</v>
      </c>
      <c r="C90" s="10"/>
      <c r="D90" s="51"/>
      <c r="E90" s="10"/>
      <c r="F90" s="51" t="s">
        <v>75</v>
      </c>
      <c r="G90" s="10"/>
      <c r="H90" s="51" t="s">
        <v>117</v>
      </c>
      <c r="I90"/>
      <c r="J90" s="10"/>
      <c r="K90" s="10"/>
      <c r="L90" s="10"/>
      <c r="M9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pans="1:31" x14ac:dyDescent="0.25">
      <c r="A91" s="10"/>
      <c r="B91" s="51" t="s">
        <v>76</v>
      </c>
      <c r="C91" s="10"/>
      <c r="D91" s="51"/>
      <c r="E91" s="10"/>
      <c r="F91" s="51"/>
      <c r="G91" s="10"/>
      <c r="H91" s="51" t="s">
        <v>119</v>
      </c>
      <c r="I91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</row>
    <row r="92" spans="1:31" x14ac:dyDescent="0.25">
      <c r="A92" s="10"/>
      <c r="B92" s="51" t="s">
        <v>67</v>
      </c>
      <c r="C92" s="10"/>
      <c r="D92" s="51"/>
      <c r="E92" s="10"/>
      <c r="F92" s="51"/>
      <c r="G92" s="10"/>
      <c r="H92" s="51"/>
      <c r="I92"/>
      <c r="J92" s="10"/>
      <c r="K92" s="10"/>
      <c r="L92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pans="1:31" x14ac:dyDescent="0.25">
      <c r="A93" s="10"/>
      <c r="B93" s="51"/>
      <c r="C93" s="10"/>
      <c r="D93" s="51"/>
      <c r="E93" s="10"/>
      <c r="F93" s="51"/>
      <c r="G93" s="10"/>
      <c r="H93" s="51"/>
      <c r="I93"/>
      <c r="J93" s="10"/>
      <c r="K93" s="10"/>
      <c r="L93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pans="1:31" x14ac:dyDescent="0.25">
      <c r="A94" s="10"/>
      <c r="B94" s="51"/>
      <c r="C94" s="10"/>
      <c r="D94" s="51"/>
      <c r="E94" s="10"/>
      <c r="F94" s="51"/>
      <c r="G94" s="10"/>
      <c r="H94" s="51"/>
      <c r="I94"/>
      <c r="J94" s="10"/>
      <c r="K94" s="10"/>
      <c r="L94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pans="1:31" x14ac:dyDescent="0.25">
      <c r="A95" s="10"/>
      <c r="B95" s="51"/>
      <c r="C95" s="10"/>
      <c r="D95" s="51"/>
      <c r="E95" s="10"/>
      <c r="F95" s="51"/>
      <c r="G95" s="10"/>
      <c r="H95" s="51"/>
      <c r="I95"/>
      <c r="J95" s="10"/>
      <c r="K95" s="10"/>
      <c r="L95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</row>
    <row r="96" spans="1:31" x14ac:dyDescent="0.25">
      <c r="A96" s="10"/>
      <c r="B96" s="51"/>
      <c r="C96" s="10"/>
      <c r="D96" s="51"/>
      <c r="E96" s="10"/>
      <c r="F96" s="51"/>
      <c r="G96" s="10"/>
      <c r="H96" s="51"/>
      <c r="I96"/>
      <c r="J96" s="10"/>
      <c r="K96" s="10"/>
      <c r="L96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pans="1:31" x14ac:dyDescent="0.25">
      <c r="A97" s="10"/>
      <c r="B97" s="51"/>
      <c r="C97" s="10"/>
      <c r="D97" s="51"/>
      <c r="E97" s="10"/>
      <c r="F97" s="51"/>
      <c r="G97" s="10"/>
      <c r="H97" s="51"/>
      <c r="I97" s="10"/>
      <c r="J97" s="10"/>
      <c r="K97" s="10"/>
      <c r="L97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pans="1:31" x14ac:dyDescent="0.25">
      <c r="A98" s="10"/>
      <c r="B98" s="77" t="str">
        <f>B83&amp;" lag aktivitetsserie"</f>
        <v>8 lag aktivitetsserie</v>
      </c>
      <c r="C98" s="10"/>
      <c r="D98" s="77" t="str">
        <f>D83&amp; " lag aktivitetsserie"</f>
        <v>5 lag aktivitetsserie</v>
      </c>
      <c r="E98" s="10"/>
      <c r="F98" s="77" t="str">
        <f>F83&amp; " lag aktivitetsserie"</f>
        <v>6 lag aktivitetsserie</v>
      </c>
      <c r="G98" s="10"/>
      <c r="H98" s="77" t="str">
        <f>H83&amp; " lag aktivitetsserie"</f>
        <v>7 lag aktivitetsserie</v>
      </c>
      <c r="I98" s="10"/>
      <c r="J98" s="10"/>
      <c r="K98" s="10"/>
      <c r="L98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pans="1:31" x14ac:dyDescent="0.25">
      <c r="A99" s="10"/>
      <c r="B99" s="72" t="s">
        <v>79</v>
      </c>
      <c r="C99" s="10"/>
      <c r="D99" s="72" t="s">
        <v>79</v>
      </c>
      <c r="E99" s="10"/>
      <c r="F99" s="72" t="s">
        <v>79</v>
      </c>
      <c r="G99" s="10"/>
      <c r="H99" s="72" t="s">
        <v>79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pans="1:3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pans="1:31" x14ac:dyDescent="0.25">
      <c r="A101" s="10"/>
      <c r="B101" s="17"/>
      <c r="C101" s="17"/>
      <c r="D101" s="17"/>
      <c r="E101" s="12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pans="1:31" s="69" customFormat="1" ht="21" x14ac:dyDescent="0.35">
      <c r="B102" s="69" t="s">
        <v>121</v>
      </c>
      <c r="D102" s="70">
        <f>B105+F105+L105</f>
        <v>41</v>
      </c>
      <c r="E102" s="69" t="s">
        <v>6</v>
      </c>
    </row>
    <row r="103" spans="1:31" ht="15.75" x14ac:dyDescent="0.25">
      <c r="A103" s="10"/>
      <c r="B103" s="42" t="s">
        <v>122</v>
      </c>
      <c r="C103" s="23"/>
      <c r="D103" s="10"/>
      <c r="E103" s="10"/>
      <c r="F103" s="42" t="s">
        <v>8</v>
      </c>
      <c r="G103" s="10"/>
      <c r="H103" s="42" t="s">
        <v>123</v>
      </c>
      <c r="I103" s="10"/>
      <c r="J103" s="2"/>
      <c r="K103" s="10"/>
      <c r="L103" s="42" t="s">
        <v>54</v>
      </c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pans="1:31" s="185" customFormat="1" x14ac:dyDescent="0.25">
      <c r="C104" s="186"/>
      <c r="L104" s="10"/>
    </row>
    <row r="105" spans="1:31" x14ac:dyDescent="0.25">
      <c r="A105" s="10"/>
      <c r="B105" s="21">
        <f>COUNTA(B107:B123)</f>
        <v>12</v>
      </c>
      <c r="C105" s="10"/>
      <c r="D105" s="21">
        <v>16</v>
      </c>
      <c r="E105" s="10"/>
      <c r="F105" s="21">
        <f>COUNTA(F107:F126)</f>
        <v>20</v>
      </c>
      <c r="G105" s="10"/>
      <c r="H105" s="21">
        <f>COUNTA(H107:H118)</f>
        <v>10</v>
      </c>
      <c r="I105" s="10"/>
      <c r="J105" s="21">
        <f>COUNTA(J107:J118)</f>
        <v>10</v>
      </c>
      <c r="K105"/>
      <c r="L105" s="21">
        <f>COUNTA(L107:L118)</f>
        <v>9</v>
      </c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pans="1:31" x14ac:dyDescent="0.25">
      <c r="A106" s="10"/>
      <c r="B106" s="76" t="s">
        <v>124</v>
      </c>
      <c r="C106" s="10"/>
      <c r="D106" s="87" t="s">
        <v>125</v>
      </c>
      <c r="E106" s="10"/>
      <c r="F106" s="177" t="s">
        <v>126</v>
      </c>
      <c r="G106" s="10"/>
      <c r="H106" s="179" t="s">
        <v>127</v>
      </c>
      <c r="I106" s="10"/>
      <c r="J106" s="179" t="s">
        <v>128</v>
      </c>
      <c r="K106"/>
      <c r="L106" s="72" t="s">
        <v>129</v>
      </c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pans="1:31" x14ac:dyDescent="0.25">
      <c r="A107" s="10"/>
      <c r="B107" s="51" t="s">
        <v>130</v>
      </c>
      <c r="C107" s="10"/>
      <c r="D107" s="51" t="s">
        <v>131</v>
      </c>
      <c r="E107" s="10"/>
      <c r="F107" s="174" t="s">
        <v>131</v>
      </c>
      <c r="G107" s="10"/>
      <c r="H107" s="98" t="s">
        <v>131</v>
      </c>
      <c r="I107" s="10"/>
      <c r="J107" s="1" t="s">
        <v>132</v>
      </c>
      <c r="K107" s="10"/>
      <c r="L107" s="20" t="s">
        <v>133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pans="1:31" x14ac:dyDescent="0.25">
      <c r="A108" s="10"/>
      <c r="B108" s="51" t="s">
        <v>134</v>
      </c>
      <c r="C108" s="10"/>
      <c r="D108" s="51" t="s">
        <v>132</v>
      </c>
      <c r="E108" s="10"/>
      <c r="F108" s="208" t="s">
        <v>135</v>
      </c>
      <c r="G108" s="10"/>
      <c r="H108" s="38" t="s">
        <v>135</v>
      </c>
      <c r="I108" s="10"/>
      <c r="J108" s="38" t="s">
        <v>136</v>
      </c>
      <c r="K108" s="10"/>
      <c r="L108" s="20" t="s">
        <v>137</v>
      </c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pans="1:31" x14ac:dyDescent="0.25">
      <c r="A109" s="10"/>
      <c r="B109" s="51" t="s">
        <v>97</v>
      </c>
      <c r="C109" s="10"/>
      <c r="D109" s="51" t="s">
        <v>22</v>
      </c>
      <c r="E109" s="10"/>
      <c r="F109" s="174" t="s">
        <v>132</v>
      </c>
      <c r="G109" s="10"/>
      <c r="H109" s="1" t="s">
        <v>22</v>
      </c>
      <c r="I109" s="10"/>
      <c r="J109" s="1" t="s">
        <v>138</v>
      </c>
      <c r="K109" s="10"/>
      <c r="L109" s="20" t="s">
        <v>139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pans="1:31" x14ac:dyDescent="0.25">
      <c r="A110" s="10"/>
      <c r="B110" s="51" t="s">
        <v>140</v>
      </c>
      <c r="C110" s="10"/>
      <c r="D110" s="51" t="s">
        <v>138</v>
      </c>
      <c r="E110" s="10"/>
      <c r="F110" s="174" t="s">
        <v>22</v>
      </c>
      <c r="G110" s="10"/>
      <c r="H110" s="208" t="s">
        <v>141</v>
      </c>
      <c r="I110" s="10"/>
      <c r="J110" s="51" t="s">
        <v>31</v>
      </c>
      <c r="K110" s="10"/>
      <c r="L110" s="20" t="s">
        <v>59</v>
      </c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pans="1:31" x14ac:dyDescent="0.25">
      <c r="A111" s="10"/>
      <c r="B111" s="51" t="s">
        <v>142</v>
      </c>
      <c r="C111" s="10"/>
      <c r="D111" s="51" t="s">
        <v>90</v>
      </c>
      <c r="E111" s="10"/>
      <c r="F111" s="208" t="s">
        <v>136</v>
      </c>
      <c r="G111" s="10"/>
      <c r="H111" s="51" t="s">
        <v>90</v>
      </c>
      <c r="I111" s="10"/>
      <c r="J111" s="51" t="s">
        <v>34</v>
      </c>
      <c r="K111" s="10"/>
      <c r="L111" s="20" t="s">
        <v>143</v>
      </c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pans="1:31" x14ac:dyDescent="0.25">
      <c r="A112" s="10"/>
      <c r="B112" s="51" t="s">
        <v>144</v>
      </c>
      <c r="C112" s="10"/>
      <c r="D112" s="51" t="s">
        <v>93</v>
      </c>
      <c r="E112" s="10"/>
      <c r="F112" s="208" t="s">
        <v>141</v>
      </c>
      <c r="G112" s="10"/>
      <c r="H112" s="51" t="s">
        <v>93</v>
      </c>
      <c r="I112" s="10"/>
      <c r="J112" s="206" t="s">
        <v>145</v>
      </c>
      <c r="K112" s="10"/>
      <c r="L112" s="20" t="s">
        <v>76</v>
      </c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pans="1:31" x14ac:dyDescent="0.25">
      <c r="A113" s="10"/>
      <c r="B113" s="51" t="s">
        <v>39</v>
      </c>
      <c r="C113" s="10"/>
      <c r="D113" s="51" t="s">
        <v>146</v>
      </c>
      <c r="E113" s="10"/>
      <c r="F113" s="174" t="s">
        <v>138</v>
      </c>
      <c r="G113" s="10"/>
      <c r="H113" s="20" t="s">
        <v>146</v>
      </c>
      <c r="I113" s="10"/>
      <c r="J113" s="51" t="s">
        <v>147</v>
      </c>
      <c r="K113" s="10"/>
      <c r="L113" s="20" t="s">
        <v>67</v>
      </c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pans="1:31" x14ac:dyDescent="0.25">
      <c r="A114" s="10"/>
      <c r="B114" s="51" t="s">
        <v>111</v>
      </c>
      <c r="C114" s="10"/>
      <c r="D114" s="51" t="s">
        <v>31</v>
      </c>
      <c r="E114" s="10"/>
      <c r="F114" s="174" t="s">
        <v>90</v>
      </c>
      <c r="G114" s="10"/>
      <c r="H114" s="1" t="s">
        <v>33</v>
      </c>
      <c r="I114" s="10"/>
      <c r="J114" s="51" t="s">
        <v>104</v>
      </c>
      <c r="K114" s="10"/>
      <c r="L114" s="20" t="s">
        <v>148</v>
      </c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pans="1:31" x14ac:dyDescent="0.25">
      <c r="A115" s="10"/>
      <c r="B115" s="51" t="s">
        <v>51</v>
      </c>
      <c r="C115" s="10"/>
      <c r="D115" s="51" t="s">
        <v>34</v>
      </c>
      <c r="E115" s="10"/>
      <c r="F115" s="174" t="s">
        <v>93</v>
      </c>
      <c r="G115" s="10"/>
      <c r="H115" s="1" t="s">
        <v>107</v>
      </c>
      <c r="I115" s="10"/>
      <c r="J115" s="208" t="s">
        <v>149</v>
      </c>
      <c r="K115" s="10"/>
      <c r="L115" s="20" t="s">
        <v>150</v>
      </c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pans="1:31" x14ac:dyDescent="0.25">
      <c r="A116" s="10"/>
      <c r="B116" s="51" t="s">
        <v>151</v>
      </c>
      <c r="C116" s="10"/>
      <c r="D116" s="96" t="s">
        <v>145</v>
      </c>
      <c r="E116" s="10"/>
      <c r="F116" s="174" t="s">
        <v>146</v>
      </c>
      <c r="G116" s="10"/>
      <c r="H116" s="124" t="s">
        <v>152</v>
      </c>
      <c r="I116" s="10"/>
      <c r="J116" s="1" t="s">
        <v>110</v>
      </c>
      <c r="K116" s="10"/>
      <c r="L116" s="2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pans="1:31" x14ac:dyDescent="0.25">
      <c r="A117" s="10"/>
      <c r="B117" s="51" t="s">
        <v>153</v>
      </c>
      <c r="C117" s="10"/>
      <c r="D117" s="51" t="s">
        <v>147</v>
      </c>
      <c r="E117" s="10"/>
      <c r="F117" s="174" t="s">
        <v>31</v>
      </c>
      <c r="G117" s="10"/>
      <c r="H117" s="22"/>
      <c r="I117" s="10"/>
      <c r="J117" s="22"/>
      <c r="K117" s="10"/>
      <c r="L117" s="2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pans="1:31" x14ac:dyDescent="0.25">
      <c r="A118" s="10"/>
      <c r="B118" s="51" t="s">
        <v>154</v>
      </c>
      <c r="C118" s="10"/>
      <c r="D118" s="98" t="s">
        <v>104</v>
      </c>
      <c r="E118" s="10"/>
      <c r="F118" s="175" t="s">
        <v>34</v>
      </c>
      <c r="G118" s="10"/>
      <c r="H118" s="20"/>
      <c r="I118" s="10"/>
      <c r="J118" s="20"/>
      <c r="K118" s="10"/>
      <c r="L118" s="2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pans="1:31" x14ac:dyDescent="0.25">
      <c r="A119" s="10"/>
      <c r="B119" s="51"/>
      <c r="C119" s="10"/>
      <c r="D119" s="1" t="s">
        <v>33</v>
      </c>
      <c r="E119" s="10"/>
      <c r="F119" s="170" t="s">
        <v>145</v>
      </c>
      <c r="G119" s="10"/>
      <c r="H119" s="20"/>
      <c r="I119" s="10"/>
      <c r="J119" s="20"/>
      <c r="K119" s="10"/>
      <c r="L119" s="76" t="str">
        <f>L105&amp; " lag aktivitetsserie"</f>
        <v>9 lag aktivitetsserie</v>
      </c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pans="1:31" x14ac:dyDescent="0.25">
      <c r="A120" s="10"/>
      <c r="B120" s="51"/>
      <c r="C120" s="10"/>
      <c r="D120" s="1" t="s">
        <v>107</v>
      </c>
      <c r="E120" s="10"/>
      <c r="F120" s="176" t="s">
        <v>147</v>
      </c>
      <c r="G120" s="10"/>
      <c r="H120" s="22"/>
      <c r="I120" s="10"/>
      <c r="J120" s="22"/>
      <c r="K120" s="10"/>
      <c r="L120" s="88" t="s">
        <v>155</v>
      </c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</row>
    <row r="121" spans="1:31" x14ac:dyDescent="0.25">
      <c r="A121" s="10"/>
      <c r="B121" s="51"/>
      <c r="C121" s="10"/>
      <c r="D121" s="1" t="s">
        <v>152</v>
      </c>
      <c r="E121" s="10"/>
      <c r="F121" s="176" t="s">
        <v>104</v>
      </c>
      <c r="G121" s="10"/>
      <c r="H121" s="180" t="s">
        <v>156</v>
      </c>
      <c r="I121" s="10"/>
      <c r="J121" s="180" t="s">
        <v>156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pans="1:31" x14ac:dyDescent="0.25">
      <c r="A122" s="10"/>
      <c r="B122" s="51"/>
      <c r="C122" s="10"/>
      <c r="D122" s="1" t="s">
        <v>110</v>
      </c>
      <c r="E122" s="10"/>
      <c r="F122" s="176" t="s">
        <v>33</v>
      </c>
      <c r="G122" s="10"/>
      <c r="H122" s="181" t="s">
        <v>155</v>
      </c>
      <c r="I122" s="10"/>
      <c r="J122" s="181" t="s">
        <v>155</v>
      </c>
      <c r="K122" s="10"/>
      <c r="L122" s="10"/>
      <c r="M122" s="10"/>
      <c r="N122" s="10"/>
      <c r="O122" s="10"/>
      <c r="P122" s="10"/>
      <c r="Q122" s="10"/>
      <c r="R122" s="10"/>
      <c r="S122" s="18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pans="1:31" x14ac:dyDescent="0.25">
      <c r="A123" s="10"/>
      <c r="B123" s="51"/>
      <c r="C123" s="10"/>
      <c r="D123" s="79" t="str">
        <f>D105&amp;" lag - aktivitetsserie"</f>
        <v>16 lag - aktivitetsserie</v>
      </c>
      <c r="E123" s="10"/>
      <c r="F123" s="176" t="s">
        <v>107</v>
      </c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pans="1:31" x14ac:dyDescent="0.25">
      <c r="A124" s="10"/>
      <c r="B124" s="172"/>
      <c r="C124" s="10"/>
      <c r="D124" s="79" t="s">
        <v>53</v>
      </c>
      <c r="E124" s="10"/>
      <c r="F124" s="176" t="s">
        <v>152</v>
      </c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pans="1:31" ht="15" customHeight="1" x14ac:dyDescent="0.25">
      <c r="A125" s="10"/>
      <c r="B125" s="38"/>
      <c r="C125" s="10"/>
      <c r="D125" s="10"/>
      <c r="E125" s="10"/>
      <c r="F125" s="38" t="s">
        <v>149</v>
      </c>
      <c r="G125" s="106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pans="1:31" ht="15" customHeight="1" x14ac:dyDescent="0.25">
      <c r="A126" s="10"/>
      <c r="B126" s="109"/>
      <c r="C126" s="10"/>
      <c r="D126" s="21">
        <v>4</v>
      </c>
      <c r="E126" s="10"/>
      <c r="F126" s="176" t="s">
        <v>110</v>
      </c>
      <c r="G126" s="106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pans="1:31" x14ac:dyDescent="0.25">
      <c r="A127" s="10"/>
      <c r="B127" s="72" t="str">
        <f>B105&amp;" lag - aktivitetsserie"</f>
        <v>12 lag - aktivitetsserie</v>
      </c>
      <c r="C127" s="10"/>
      <c r="D127" s="173" t="s">
        <v>157</v>
      </c>
      <c r="E127" s="10"/>
      <c r="F127" s="178" t="s">
        <v>158</v>
      </c>
      <c r="G127" s="106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pans="1:31" x14ac:dyDescent="0.25">
      <c r="A128" s="10"/>
      <c r="B128" s="72" t="s">
        <v>53</v>
      </c>
      <c r="C128" s="10"/>
      <c r="D128" s="38" t="s">
        <v>136</v>
      </c>
      <c r="E128" s="10"/>
      <c r="F128" s="178" t="s">
        <v>53</v>
      </c>
      <c r="G128" s="106"/>
      <c r="H128" s="10"/>
      <c r="I128" s="10"/>
      <c r="J128" s="10"/>
      <c r="K128" s="10"/>
      <c r="L128" s="10"/>
      <c r="M128" s="24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pans="1:31" x14ac:dyDescent="0.25">
      <c r="A129" s="10"/>
      <c r="B129" s="10"/>
      <c r="C129" s="10"/>
      <c r="D129" s="38" t="s">
        <v>141</v>
      </c>
      <c r="E129" s="10"/>
      <c r="F129" s="10"/>
      <c r="G129" s="106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pans="1:31" x14ac:dyDescent="0.25">
      <c r="A130" s="10"/>
      <c r="B130" s="10"/>
      <c r="C130" s="10"/>
      <c r="D130" s="38" t="s">
        <v>135</v>
      </c>
      <c r="E130" s="10"/>
      <c r="F130" s="10"/>
      <c r="G130" s="10"/>
      <c r="H130" s="10"/>
      <c r="I130" s="10"/>
      <c r="J130" s="10"/>
      <c r="K130" s="10"/>
      <c r="L13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pans="1:31" x14ac:dyDescent="0.25">
      <c r="A131" s="10"/>
      <c r="B131" s="10"/>
      <c r="C131" s="10"/>
      <c r="D131" s="38" t="s">
        <v>149</v>
      </c>
      <c r="E131" s="10"/>
      <c r="F131" s="10"/>
      <c r="G131" s="10"/>
      <c r="H131" s="10"/>
      <c r="I131" s="10"/>
      <c r="J131" s="10"/>
      <c r="K131" s="10"/>
      <c r="L131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pans="1:31" x14ac:dyDescent="0.25">
      <c r="A132" s="10"/>
      <c r="B132" s="10"/>
      <c r="C132" s="10"/>
      <c r="D132" s="22"/>
      <c r="E132" s="10"/>
      <c r="F132" s="10"/>
      <c r="G132" s="10"/>
      <c r="H132" s="10"/>
      <c r="I132" s="10"/>
      <c r="J132" s="10"/>
      <c r="K132" s="10"/>
      <c r="L132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pans="1:31" x14ac:dyDescent="0.25">
      <c r="A133" s="10"/>
      <c r="B133" s="25"/>
      <c r="C133" s="10"/>
      <c r="D133" s="129" t="s">
        <v>158</v>
      </c>
      <c r="E133" s="10"/>
      <c r="F133" s="10"/>
      <c r="G133" s="10"/>
      <c r="H133" s="10"/>
      <c r="I133" s="10"/>
      <c r="J133" s="10"/>
      <c r="K133" s="10"/>
      <c r="L133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pans="1:31" x14ac:dyDescent="0.25">
      <c r="A134" s="10"/>
      <c r="B134" s="25"/>
      <c r="C134" s="10"/>
      <c r="D134" s="129" t="s">
        <v>53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pans="1:3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pans="1:31" x14ac:dyDescent="0.25">
      <c r="A136" s="10"/>
      <c r="B136" s="141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pans="1:31" s="182" customFormat="1" ht="18.75" x14ac:dyDescent="0.3">
      <c r="B137" s="183" t="s">
        <v>159</v>
      </c>
      <c r="D137" s="184">
        <f>B139+L139+F139+D139</f>
        <v>48</v>
      </c>
      <c r="E137" s="182" t="s">
        <v>6</v>
      </c>
    </row>
    <row r="138" spans="1:31" ht="18.75" x14ac:dyDescent="0.3">
      <c r="A138" s="10"/>
      <c r="B138" s="42" t="s">
        <v>122</v>
      </c>
      <c r="C138" s="10"/>
      <c r="D138" s="10"/>
      <c r="E138" s="10"/>
      <c r="F138" s="42" t="s">
        <v>8</v>
      </c>
      <c r="G138" s="10"/>
      <c r="H138" s="42" t="s">
        <v>123</v>
      </c>
      <c r="I138" s="10"/>
      <c r="J138" s="10"/>
      <c r="K138" s="48"/>
      <c r="L138" s="49" t="s">
        <v>54</v>
      </c>
      <c r="M138" s="10"/>
      <c r="N138" s="10"/>
      <c r="O138" s="10"/>
      <c r="P138" s="10"/>
      <c r="Q138" s="10"/>
      <c r="R138" s="128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</row>
    <row r="139" spans="1:31" x14ac:dyDescent="0.25">
      <c r="A139" s="10"/>
      <c r="B139" s="71">
        <f>COUNTA(B141:B153)</f>
        <v>12</v>
      </c>
      <c r="C139" s="10"/>
      <c r="D139" s="5">
        <v>16</v>
      </c>
      <c r="E139" s="10"/>
      <c r="F139" s="71">
        <f>COUNTA(F141:F154)</f>
        <v>13</v>
      </c>
      <c r="G139" s="10"/>
      <c r="H139" s="21">
        <f>COUNTA(H141:H152)</f>
        <v>8</v>
      </c>
      <c r="I139" s="10"/>
      <c r="J139" s="21">
        <f>COUNTA(J141:J152)</f>
        <v>8</v>
      </c>
      <c r="K139"/>
      <c r="L139" s="71">
        <f>COUNTA(L141:L154)</f>
        <v>7</v>
      </c>
      <c r="M139" s="10"/>
      <c r="N139" s="10"/>
      <c r="O139" s="10"/>
      <c r="P139" s="10"/>
      <c r="Q139" s="10"/>
      <c r="R139" s="128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pans="1:31" x14ac:dyDescent="0.25">
      <c r="A140" s="10"/>
      <c r="B140" s="76" t="s">
        <v>160</v>
      </c>
      <c r="C140" s="2"/>
      <c r="D140" s="179" t="s">
        <v>161</v>
      </c>
      <c r="E140" s="10"/>
      <c r="F140" s="81" t="s">
        <v>162</v>
      </c>
      <c r="G140" s="10"/>
      <c r="H140" s="179" t="s">
        <v>163</v>
      </c>
      <c r="I140" s="10"/>
      <c r="J140" s="179" t="s">
        <v>164</v>
      </c>
      <c r="K140" s="10"/>
      <c r="L140" s="72" t="s">
        <v>165</v>
      </c>
      <c r="M140" s="10"/>
      <c r="N140" s="10"/>
      <c r="O140" s="10"/>
      <c r="P140" s="10"/>
      <c r="Q140" s="10"/>
      <c r="R140" s="128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pans="1:31" x14ac:dyDescent="0.25">
      <c r="A141" s="10"/>
      <c r="B141" s="51" t="s">
        <v>166</v>
      </c>
      <c r="C141" s="10"/>
      <c r="D141" s="51" t="s">
        <v>16</v>
      </c>
      <c r="E141" s="10"/>
      <c r="F141" s="174" t="s">
        <v>16</v>
      </c>
      <c r="G141" s="10"/>
      <c r="H141" s="51" t="s">
        <v>16</v>
      </c>
      <c r="I141" s="10"/>
      <c r="J141" s="51" t="s">
        <v>23</v>
      </c>
      <c r="K141" s="128"/>
      <c r="L141" s="20" t="s">
        <v>64</v>
      </c>
      <c r="M141" s="10"/>
      <c r="N141" s="10"/>
      <c r="O141" s="10"/>
      <c r="P141" s="10"/>
      <c r="Q141" s="10"/>
      <c r="R141" s="128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</row>
    <row r="142" spans="1:31" x14ac:dyDescent="0.25">
      <c r="A142" s="10"/>
      <c r="B142" s="51" t="s">
        <v>130</v>
      </c>
      <c r="C142" s="10"/>
      <c r="D142" s="51" t="s">
        <v>23</v>
      </c>
      <c r="E142" s="10"/>
      <c r="F142" s="174" t="s">
        <v>23</v>
      </c>
      <c r="G142" s="10"/>
      <c r="H142" s="231" t="s">
        <v>141</v>
      </c>
      <c r="I142" s="10"/>
      <c r="J142" s="51" t="s">
        <v>22</v>
      </c>
      <c r="K142" s="128"/>
      <c r="L142" s="20" t="s">
        <v>116</v>
      </c>
      <c r="M142" s="10"/>
      <c r="N142" s="10"/>
      <c r="O142" s="10"/>
      <c r="P142" s="10"/>
      <c r="Q142" s="10"/>
      <c r="R142" s="128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</row>
    <row r="143" spans="1:31" x14ac:dyDescent="0.25">
      <c r="A143" s="10"/>
      <c r="B143" s="51" t="s">
        <v>17</v>
      </c>
      <c r="C143" s="10"/>
      <c r="D143" s="51" t="s">
        <v>22</v>
      </c>
      <c r="E143" s="10"/>
      <c r="F143" s="174" t="s">
        <v>22</v>
      </c>
      <c r="G143" s="10"/>
      <c r="H143" s="51" t="s">
        <v>167</v>
      </c>
      <c r="I143" s="10"/>
      <c r="J143" s="51" t="s">
        <v>97</v>
      </c>
      <c r="K143" s="128"/>
      <c r="L143" s="20" t="s">
        <v>76</v>
      </c>
      <c r="M143" s="10"/>
      <c r="N143" s="10"/>
      <c r="O143" s="10"/>
      <c r="P143" s="10"/>
      <c r="Q143" s="10"/>
      <c r="R143" s="128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</row>
    <row r="144" spans="1:31" x14ac:dyDescent="0.25">
      <c r="A144" s="10"/>
      <c r="B144" s="51" t="s">
        <v>168</v>
      </c>
      <c r="C144" s="10"/>
      <c r="D144" s="51" t="s">
        <v>97</v>
      </c>
      <c r="E144" s="10"/>
      <c r="F144" s="174" t="s">
        <v>97</v>
      </c>
      <c r="G144" s="10"/>
      <c r="H144" s="1" t="s">
        <v>27</v>
      </c>
      <c r="I144" s="10"/>
      <c r="J144" s="1" t="s">
        <v>96</v>
      </c>
      <c r="K144" s="128"/>
      <c r="L144" s="20" t="s">
        <v>169</v>
      </c>
      <c r="M144" s="10"/>
      <c r="N144" s="10"/>
      <c r="O144" s="10"/>
      <c r="P144" s="10"/>
      <c r="Q144" s="10"/>
      <c r="R144" s="128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</row>
    <row r="145" spans="1:31" x14ac:dyDescent="0.25">
      <c r="A145" s="10"/>
      <c r="B145" s="51" t="s">
        <v>132</v>
      </c>
      <c r="C145" s="10"/>
      <c r="D145" s="231" t="s">
        <v>141</v>
      </c>
      <c r="E145" s="10"/>
      <c r="F145" s="174" t="s">
        <v>167</v>
      </c>
      <c r="G145" s="10"/>
      <c r="H145" s="174" t="s">
        <v>170</v>
      </c>
      <c r="I145" s="10"/>
      <c r="J145" s="1" t="s">
        <v>34</v>
      </c>
      <c r="K145" s="128"/>
      <c r="L145" s="20" t="s">
        <v>73</v>
      </c>
      <c r="M145" s="10"/>
      <c r="N145" s="10"/>
      <c r="O145" s="10"/>
      <c r="P145" s="10"/>
      <c r="Q145" s="10"/>
      <c r="R145" s="128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</row>
    <row r="146" spans="1:31" x14ac:dyDescent="0.25">
      <c r="A146" s="10"/>
      <c r="B146" s="51" t="s">
        <v>134</v>
      </c>
      <c r="C146" s="10"/>
      <c r="D146" s="51" t="s">
        <v>167</v>
      </c>
      <c r="E146" s="10"/>
      <c r="F146" s="174" t="s">
        <v>96</v>
      </c>
      <c r="G146" s="10"/>
      <c r="H146" s="1" t="s">
        <v>152</v>
      </c>
      <c r="I146" s="10"/>
      <c r="J146" s="231" t="s">
        <v>171</v>
      </c>
      <c r="K146" s="128"/>
      <c r="L146" s="20" t="s">
        <v>117</v>
      </c>
      <c r="M146" s="10"/>
      <c r="N146" s="10"/>
      <c r="O146" s="10"/>
      <c r="P146" s="10"/>
      <c r="Q146" s="10"/>
      <c r="R146" s="128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</row>
    <row r="147" spans="1:31" x14ac:dyDescent="0.25">
      <c r="A147" s="10"/>
      <c r="B147" s="51" t="s">
        <v>140</v>
      </c>
      <c r="C147" s="10"/>
      <c r="D147" s="51" t="s">
        <v>96</v>
      </c>
      <c r="E147" s="10"/>
      <c r="F147" s="174" t="s">
        <v>34</v>
      </c>
      <c r="G147" s="10"/>
      <c r="H147" s="51" t="s">
        <v>172</v>
      </c>
      <c r="I147" s="10"/>
      <c r="J147" s="231" t="s">
        <v>173</v>
      </c>
      <c r="K147" s="128"/>
      <c r="L147" s="20" t="s">
        <v>75</v>
      </c>
      <c r="M147" s="10"/>
      <c r="N147" s="10"/>
      <c r="O147" s="10"/>
      <c r="P147" s="10"/>
      <c r="Q147" s="10"/>
      <c r="R147" s="128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</row>
    <row r="148" spans="1:31" x14ac:dyDescent="0.25">
      <c r="A148" s="10"/>
      <c r="B148" s="51" t="s">
        <v>146</v>
      </c>
      <c r="C148" s="10"/>
      <c r="D148" s="51" t="s">
        <v>34</v>
      </c>
      <c r="E148" s="10"/>
      <c r="F148" s="174" t="s">
        <v>27</v>
      </c>
      <c r="G148" s="10"/>
      <c r="H148" s="51" t="s">
        <v>174</v>
      </c>
      <c r="I148" s="10"/>
      <c r="J148" s="51" t="s">
        <v>106</v>
      </c>
      <c r="K148" s="128"/>
      <c r="L148" s="20"/>
      <c r="M148" s="10"/>
      <c r="N148" s="10"/>
      <c r="O148" s="10"/>
      <c r="P148" s="10"/>
      <c r="Q148" s="10"/>
      <c r="R148" s="128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</row>
    <row r="149" spans="1:31" x14ac:dyDescent="0.25">
      <c r="A149" s="10"/>
      <c r="B149" s="51" t="s">
        <v>100</v>
      </c>
      <c r="C149" s="10"/>
      <c r="D149" s="231" t="s">
        <v>171</v>
      </c>
      <c r="E149" s="10"/>
      <c r="F149" s="174" t="s">
        <v>170</v>
      </c>
      <c r="G149" s="10"/>
      <c r="H149" s="1"/>
      <c r="I149" s="10"/>
      <c r="J149" s="51"/>
      <c r="K149" s="128"/>
      <c r="L149" s="20"/>
      <c r="M149" s="10"/>
      <c r="N149" s="10"/>
      <c r="O149" s="10"/>
      <c r="P149" s="10"/>
      <c r="Q149" s="10"/>
      <c r="R149" s="128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</row>
    <row r="150" spans="1:31" x14ac:dyDescent="0.25">
      <c r="A150" s="10"/>
      <c r="B150" s="51" t="s">
        <v>144</v>
      </c>
      <c r="C150" s="10"/>
      <c r="D150" s="51" t="s">
        <v>27</v>
      </c>
      <c r="E150" s="10"/>
      <c r="F150" s="174" t="s">
        <v>152</v>
      </c>
      <c r="G150" s="10"/>
      <c r="H150" s="20"/>
      <c r="I150" s="10"/>
      <c r="J150" s="20"/>
      <c r="K150" s="128"/>
      <c r="L150" s="20"/>
      <c r="M150" s="10"/>
      <c r="N150" s="10"/>
      <c r="O150" s="10"/>
      <c r="P150" s="10"/>
      <c r="Q150" s="10"/>
      <c r="R150" s="128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</row>
    <row r="151" spans="1:31" x14ac:dyDescent="0.25">
      <c r="A151" s="10"/>
      <c r="B151" s="51" t="s">
        <v>39</v>
      </c>
      <c r="C151" s="10"/>
      <c r="D151" s="231" t="s">
        <v>173</v>
      </c>
      <c r="E151" s="10"/>
      <c r="F151" s="174" t="s">
        <v>106</v>
      </c>
      <c r="G151" s="10"/>
      <c r="H151" s="20"/>
      <c r="I151" s="10"/>
      <c r="J151" s="20"/>
      <c r="K151" s="128"/>
      <c r="L151" s="20"/>
      <c r="M151" s="10"/>
      <c r="N151" s="10"/>
      <c r="O151" s="10"/>
      <c r="P151" s="10"/>
      <c r="Q151" s="10"/>
      <c r="R151" s="128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</row>
    <row r="152" spans="1:31" x14ac:dyDescent="0.25">
      <c r="A152" s="10"/>
      <c r="B152" s="51" t="s">
        <v>154</v>
      </c>
      <c r="C152" s="10"/>
      <c r="D152" s="51" t="s">
        <v>170</v>
      </c>
      <c r="E152" s="10"/>
      <c r="F152" s="174" t="s">
        <v>172</v>
      </c>
      <c r="G152" s="10"/>
      <c r="H152" s="20"/>
      <c r="I152" s="10"/>
      <c r="J152" s="20"/>
      <c r="K152" s="128"/>
      <c r="L152" s="20"/>
      <c r="M152" s="10"/>
      <c r="N152" s="10"/>
      <c r="O152" s="10"/>
      <c r="P152" s="10"/>
      <c r="Q152" s="10"/>
      <c r="R152" s="128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</row>
    <row r="153" spans="1:31" x14ac:dyDescent="0.25">
      <c r="A153" s="10"/>
      <c r="B153" s="142"/>
      <c r="C153" s="10"/>
      <c r="D153" s="51" t="s">
        <v>152</v>
      </c>
      <c r="E153" s="10"/>
      <c r="F153" s="174" t="s">
        <v>174</v>
      </c>
      <c r="G153" s="10"/>
      <c r="H153" s="20"/>
      <c r="I153" s="10"/>
      <c r="J153" s="20"/>
      <c r="K153" s="128"/>
      <c r="L153" s="20"/>
      <c r="M153" s="10"/>
      <c r="N153" s="10"/>
      <c r="O153" s="10"/>
      <c r="P153" s="10"/>
      <c r="Q153" s="10"/>
      <c r="R153" s="128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</row>
    <row r="154" spans="1:31" x14ac:dyDescent="0.25">
      <c r="A154" s="10"/>
      <c r="B154" s="38"/>
      <c r="C154" s="10"/>
      <c r="D154" s="1" t="s">
        <v>106</v>
      </c>
      <c r="E154" s="10"/>
      <c r="F154" s="187"/>
      <c r="G154" s="10"/>
      <c r="H154" s="22"/>
      <c r="I154" s="10"/>
      <c r="J154" s="22"/>
      <c r="K154" s="10"/>
      <c r="L154" s="22"/>
      <c r="M154" s="10"/>
      <c r="N154" s="10"/>
      <c r="O154" s="10"/>
      <c r="P154" s="10"/>
      <c r="Q154" s="10"/>
      <c r="R154" s="128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</row>
    <row r="155" spans="1:31" x14ac:dyDescent="0.25">
      <c r="A155" s="10"/>
      <c r="B155" s="77" t="s">
        <v>156</v>
      </c>
      <c r="C155" s="10"/>
      <c r="D155" s="1" t="s">
        <v>172</v>
      </c>
      <c r="E155" s="10"/>
      <c r="F155" s="108" t="s">
        <v>175</v>
      </c>
      <c r="G155" s="10"/>
      <c r="H155" s="180" t="s">
        <v>156</v>
      </c>
      <c r="I155" s="10"/>
      <c r="J155" s="180" t="s">
        <v>156</v>
      </c>
      <c r="K155" s="10"/>
      <c r="L155" s="72" t="str">
        <f>L139&amp; " lag aktivitetsserie"</f>
        <v>7 lag aktivitetsserie</v>
      </c>
      <c r="M155" s="10"/>
      <c r="N155" s="10"/>
      <c r="O155" s="10"/>
      <c r="P155" s="10"/>
      <c r="Q155" s="10"/>
      <c r="R155" s="128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</row>
    <row r="156" spans="1:31" x14ac:dyDescent="0.25">
      <c r="A156" s="10"/>
      <c r="B156" s="72" t="s">
        <v>176</v>
      </c>
      <c r="C156" s="10"/>
      <c r="D156" s="1" t="s">
        <v>174</v>
      </c>
      <c r="E156" s="10"/>
      <c r="F156" s="89" t="s">
        <v>53</v>
      </c>
      <c r="G156" s="58"/>
      <c r="H156" s="181" t="s">
        <v>155</v>
      </c>
      <c r="I156" s="10"/>
      <c r="J156" s="181" t="s">
        <v>155</v>
      </c>
      <c r="K156" s="10"/>
      <c r="L156" s="83" t="s">
        <v>176</v>
      </c>
      <c r="M156" s="10"/>
      <c r="N156" s="10"/>
      <c r="O156" s="10"/>
      <c r="P156" s="10"/>
      <c r="Q156" s="10"/>
      <c r="R156" s="128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</row>
    <row r="157" spans="1:31" x14ac:dyDescent="0.25">
      <c r="A157" s="10"/>
      <c r="B157" s="10"/>
      <c r="C157" s="10"/>
      <c r="D157" s="22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28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</row>
    <row r="158" spans="1:31" x14ac:dyDescent="0.25">
      <c r="A158" s="10"/>
      <c r="B158" s="10"/>
      <c r="C158" s="10"/>
      <c r="D158" s="179" t="s">
        <v>175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28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</row>
    <row r="159" spans="1:31" x14ac:dyDescent="0.25">
      <c r="A159" s="10"/>
      <c r="B159" s="10"/>
      <c r="C159" s="10"/>
      <c r="D159" s="181" t="s">
        <v>176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28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</row>
    <row r="160" spans="1:3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28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</row>
    <row r="161" spans="1:3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28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</row>
    <row r="162" spans="1:3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28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</row>
    <row r="163" spans="1:3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28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</row>
    <row r="164" spans="1:3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28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</row>
    <row r="165" spans="1:3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28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</row>
    <row r="166" spans="1:3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28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</row>
    <row r="167" spans="1:3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28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</row>
    <row r="168" spans="1:3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28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</row>
    <row r="169" spans="1:3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28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</row>
    <row r="170" spans="1:3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28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</row>
    <row r="171" spans="1:3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</row>
    <row r="172" spans="1:31" s="69" customFormat="1" ht="21" x14ac:dyDescent="0.35">
      <c r="B172" s="69" t="s">
        <v>177</v>
      </c>
      <c r="D172" s="70">
        <f>B175+D175+F175+H175+J175</f>
        <v>46</v>
      </c>
      <c r="E172" s="69" t="s">
        <v>6</v>
      </c>
    </row>
    <row r="173" spans="1:31" ht="25.5" customHeight="1" x14ac:dyDescent="0.3">
      <c r="A173" s="10"/>
      <c r="B173" s="232"/>
      <c r="C173" s="19"/>
      <c r="D173" s="19"/>
      <c r="E173" s="19"/>
      <c r="F173" s="19"/>
      <c r="G173" s="19"/>
      <c r="H173" s="151" t="s">
        <v>178</v>
      </c>
      <c r="I173" s="19"/>
      <c r="J173" s="10"/>
      <c r="K173" s="19"/>
      <c r="L173" s="10"/>
      <c r="M173" s="10"/>
      <c r="N173" s="10"/>
      <c r="O173" s="10"/>
      <c r="P173" s="10"/>
      <c r="Q173" s="10"/>
      <c r="R173"/>
      <c r="S173" s="19"/>
      <c r="T173" s="143"/>
      <c r="U173" s="143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</row>
    <row r="174" spans="1:31" ht="15.75" x14ac:dyDescent="0.25">
      <c r="A174" s="10"/>
      <c r="B174" s="19"/>
      <c r="C174" s="19"/>
      <c r="D174" s="19"/>
      <c r="E174" s="19"/>
      <c r="F174" s="19"/>
      <c r="G174" s="19"/>
      <c r="H174" s="19" t="s">
        <v>113</v>
      </c>
      <c r="I174"/>
      <c r="J174" s="19"/>
      <c r="K174" s="19"/>
      <c r="L174" t="s">
        <v>179</v>
      </c>
      <c r="M174" s="10"/>
      <c r="N174" s="10"/>
      <c r="O174" s="10"/>
      <c r="P174" s="10"/>
      <c r="Q174" s="10"/>
      <c r="R174" s="10"/>
      <c r="S174" s="10"/>
      <c r="T174" s="143"/>
      <c r="U174" s="143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</row>
    <row r="175" spans="1:31" ht="15.75" x14ac:dyDescent="0.25">
      <c r="A175" s="10"/>
      <c r="B175" s="26">
        <f>COUNTA(B177:B188)</f>
        <v>12</v>
      </c>
      <c r="C175" s="19"/>
      <c r="D175" s="26">
        <f>COUNTA(D177:D186)</f>
        <v>10</v>
      </c>
      <c r="E175" s="19"/>
      <c r="F175" s="26">
        <f>COUNTA((F177:F187))</f>
        <v>11</v>
      </c>
      <c r="G175" s="10"/>
      <c r="H175" s="26">
        <f>COUNTA((H177:H182))</f>
        <v>6</v>
      </c>
      <c r="I175" s="19"/>
      <c r="J175" s="26">
        <f>COUNTA((J177:J183))</f>
        <v>7</v>
      </c>
      <c r="K175" s="19"/>
      <c r="L175" s="21">
        <f>COUNTA(L177:L189)</f>
        <v>13</v>
      </c>
      <c r="M175" s="19"/>
      <c r="N175" s="10"/>
      <c r="O175" s="19"/>
      <c r="P175" s="10"/>
      <c r="Q175" s="10"/>
      <c r="R175" s="10"/>
      <c r="S175" s="10"/>
      <c r="T175" s="143"/>
      <c r="U175" s="143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</row>
    <row r="176" spans="1:31" ht="15.75" x14ac:dyDescent="0.25">
      <c r="A176" s="10"/>
      <c r="B176" s="233" t="s">
        <v>180</v>
      </c>
      <c r="C176" s="19"/>
      <c r="D176" s="234" t="s">
        <v>181</v>
      </c>
      <c r="E176" s="19"/>
      <c r="F176" s="235" t="s">
        <v>182</v>
      </c>
      <c r="G176" s="10"/>
      <c r="H176" s="210" t="s">
        <v>183</v>
      </c>
      <c r="I176" s="19"/>
      <c r="J176" s="210" t="s">
        <v>184</v>
      </c>
      <c r="K176" s="19"/>
      <c r="L176" s="233" t="s">
        <v>185</v>
      </c>
      <c r="M176" s="19"/>
      <c r="N176" s="10"/>
      <c r="O176" s="19"/>
      <c r="P176" s="10"/>
      <c r="Q176" s="10"/>
      <c r="R176" s="10"/>
      <c r="S176" s="10"/>
      <c r="T176" s="143"/>
      <c r="U176" s="143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</row>
    <row r="177" spans="1:31" ht="15.75" x14ac:dyDescent="0.25">
      <c r="A177" s="10"/>
      <c r="B177" s="1" t="s">
        <v>130</v>
      </c>
      <c r="C177" s="19"/>
      <c r="D177" s="1" t="s">
        <v>23</v>
      </c>
      <c r="E177" s="19"/>
      <c r="F177" s="1" t="s">
        <v>186</v>
      </c>
      <c r="G177" s="10"/>
      <c r="H177" s="1" t="s">
        <v>73</v>
      </c>
      <c r="I177" s="19"/>
      <c r="J177" s="1" t="s">
        <v>116</v>
      </c>
      <c r="K177" s="19"/>
      <c r="L177" s="1" t="s">
        <v>137</v>
      </c>
      <c r="M177" s="19"/>
      <c r="N177" s="10"/>
      <c r="O177" s="10"/>
      <c r="P177" s="10"/>
      <c r="Q177" s="10"/>
      <c r="R177" s="10"/>
      <c r="S177" s="10"/>
      <c r="T177" s="143"/>
      <c r="U177" s="143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</row>
    <row r="178" spans="1:31" ht="15.75" x14ac:dyDescent="0.25">
      <c r="A178" s="10"/>
      <c r="B178" s="1" t="s">
        <v>13</v>
      </c>
      <c r="C178" s="19"/>
      <c r="D178" s="1" t="s">
        <v>38</v>
      </c>
      <c r="E178" s="19"/>
      <c r="F178" s="1" t="s">
        <v>187</v>
      </c>
      <c r="G178" s="10"/>
      <c r="H178" s="1" t="s">
        <v>188</v>
      </c>
      <c r="I178" s="19"/>
      <c r="J178" s="1" t="s">
        <v>74</v>
      </c>
      <c r="K178" s="10"/>
      <c r="L178" s="1" t="s">
        <v>189</v>
      </c>
      <c r="M178" s="19"/>
      <c r="N178" s="10"/>
      <c r="O178" s="10"/>
      <c r="P178" s="10"/>
      <c r="Q178" s="10"/>
      <c r="R178" s="10"/>
      <c r="S178" s="10"/>
      <c r="T178" s="143"/>
      <c r="U178" s="143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</row>
    <row r="179" spans="1:31" ht="15.75" x14ac:dyDescent="0.25">
      <c r="A179" s="10"/>
      <c r="B179" s="1" t="s">
        <v>16</v>
      </c>
      <c r="C179" s="19"/>
      <c r="D179" s="1" t="s">
        <v>101</v>
      </c>
      <c r="E179" s="19"/>
      <c r="F179" s="1" t="s">
        <v>142</v>
      </c>
      <c r="G179" s="10"/>
      <c r="H179" s="207" t="s">
        <v>64</v>
      </c>
      <c r="I179" s="19"/>
      <c r="J179" s="207" t="s">
        <v>169</v>
      </c>
      <c r="K179" s="10"/>
      <c r="L179" s="1" t="s">
        <v>190</v>
      </c>
      <c r="M179" s="19"/>
      <c r="N179" s="10"/>
      <c r="O179" s="10"/>
      <c r="P179" s="10"/>
      <c r="Q179" s="10"/>
      <c r="R179" s="10"/>
      <c r="S179" s="10"/>
      <c r="T179" s="143"/>
      <c r="U179" s="143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</row>
    <row r="180" spans="1:31" ht="15" customHeight="1" x14ac:dyDescent="0.3">
      <c r="A180" s="10"/>
      <c r="B180" s="1" t="s">
        <v>132</v>
      </c>
      <c r="C180" s="19"/>
      <c r="D180" s="1" t="s">
        <v>191</v>
      </c>
      <c r="E180" s="144"/>
      <c r="F180" s="1" t="s">
        <v>192</v>
      </c>
      <c r="G180" s="10"/>
      <c r="H180" s="207" t="s">
        <v>59</v>
      </c>
      <c r="I180" s="143"/>
      <c r="J180" s="207" t="s">
        <v>65</v>
      </c>
      <c r="K180" s="10"/>
      <c r="L180" s="1" t="s">
        <v>64</v>
      </c>
      <c r="M180" s="145"/>
      <c r="N180" s="10"/>
      <c r="O180" s="10"/>
      <c r="P180" s="10"/>
      <c r="Q180" s="10"/>
      <c r="R180" s="10"/>
      <c r="S180" s="10"/>
      <c r="T180" s="143"/>
      <c r="U180" s="143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</row>
    <row r="181" spans="1:31" ht="15.75" x14ac:dyDescent="0.25">
      <c r="A181" s="10"/>
      <c r="B181" s="1" t="s">
        <v>134</v>
      </c>
      <c r="C181" s="19"/>
      <c r="D181" s="1" t="s">
        <v>193</v>
      </c>
      <c r="E181" s="19"/>
      <c r="F181" s="1" t="s">
        <v>194</v>
      </c>
      <c r="G181" s="10"/>
      <c r="H181" s="207" t="s">
        <v>67</v>
      </c>
      <c r="I181" s="10"/>
      <c r="J181" s="207" t="s">
        <v>137</v>
      </c>
      <c r="K181" s="10"/>
      <c r="L181" s="1" t="s">
        <v>116</v>
      </c>
      <c r="M181" s="19"/>
      <c r="N181" s="10"/>
      <c r="O181" s="10"/>
      <c r="P181" s="10"/>
      <c r="Q181" s="10"/>
      <c r="R181" s="10"/>
      <c r="S181" s="10"/>
      <c r="T181" s="143"/>
      <c r="U181" s="143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</row>
    <row r="182" spans="1:31" ht="15.75" x14ac:dyDescent="0.25">
      <c r="A182" s="10"/>
      <c r="B182" s="1" t="s">
        <v>195</v>
      </c>
      <c r="C182" s="19"/>
      <c r="D182" s="1" t="s">
        <v>147</v>
      </c>
      <c r="E182" s="232"/>
      <c r="F182" s="155" t="s">
        <v>45</v>
      </c>
      <c r="G182" s="10"/>
      <c r="H182" s="207" t="s">
        <v>196</v>
      </c>
      <c r="I182" s="10"/>
      <c r="J182" s="207" t="s">
        <v>150</v>
      </c>
      <c r="K182" s="10"/>
      <c r="L182" s="1" t="s">
        <v>74</v>
      </c>
      <c r="M182" s="19"/>
      <c r="N182" s="10"/>
      <c r="O182" s="10"/>
      <c r="P182" s="10"/>
      <c r="Q182" s="10"/>
      <c r="R182" s="10"/>
      <c r="S182" s="10"/>
      <c r="T182" s="143"/>
      <c r="U182" s="143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</row>
    <row r="183" spans="1:31" ht="15.75" x14ac:dyDescent="0.25">
      <c r="A183" s="10"/>
      <c r="B183" s="1" t="s">
        <v>197</v>
      </c>
      <c r="C183" s="19"/>
      <c r="D183" s="155" t="s">
        <v>42</v>
      </c>
      <c r="E183" s="19"/>
      <c r="F183" s="1" t="s">
        <v>111</v>
      </c>
      <c r="G183" s="10"/>
      <c r="H183" s="207"/>
      <c r="I183" s="10"/>
      <c r="J183" s="207" t="s">
        <v>66</v>
      </c>
      <c r="K183" s="10"/>
      <c r="L183" s="1" t="s">
        <v>66</v>
      </c>
      <c r="M183" s="19"/>
      <c r="N183" s="10"/>
      <c r="O183" s="10"/>
      <c r="P183" s="10"/>
      <c r="Q183" s="10"/>
      <c r="R183" s="10"/>
      <c r="S183" s="10"/>
      <c r="T183" s="143"/>
      <c r="U183" s="143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</row>
    <row r="184" spans="1:31" ht="15.75" x14ac:dyDescent="0.25">
      <c r="A184" s="10"/>
      <c r="B184" s="1" t="s">
        <v>107</v>
      </c>
      <c r="C184" s="19"/>
      <c r="D184" s="1" t="s">
        <v>198</v>
      </c>
      <c r="E184" s="28"/>
      <c r="F184" s="1" t="s">
        <v>199</v>
      </c>
      <c r="G184" s="10"/>
      <c r="H184" s="236" t="s">
        <v>200</v>
      </c>
      <c r="I184" s="10"/>
      <c r="J184" s="236" t="s">
        <v>200</v>
      </c>
      <c r="K184" s="10"/>
      <c r="L184" s="1" t="s">
        <v>169</v>
      </c>
      <c r="M184" s="19"/>
      <c r="N184" s="10"/>
      <c r="O184" s="10"/>
      <c r="P184" s="10"/>
      <c r="Q184" s="10"/>
      <c r="R184" s="10"/>
      <c r="S184" s="10"/>
      <c r="T184" s="143"/>
      <c r="U184" s="143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</row>
    <row r="185" spans="1:31" ht="15.75" x14ac:dyDescent="0.25">
      <c r="A185" s="10"/>
      <c r="B185" s="1" t="s">
        <v>144</v>
      </c>
      <c r="C185" s="19"/>
      <c r="D185" s="1" t="s">
        <v>43</v>
      </c>
      <c r="E185" s="29"/>
      <c r="F185" s="1" t="s">
        <v>110</v>
      </c>
      <c r="G185" s="10"/>
      <c r="H185" s="1"/>
      <c r="I185" s="10"/>
      <c r="J185" s="1"/>
      <c r="K185" s="19"/>
      <c r="L185" s="1" t="s">
        <v>67</v>
      </c>
      <c r="M185" s="19"/>
      <c r="N185" s="10"/>
      <c r="O185" s="10"/>
      <c r="P185" s="10"/>
      <c r="Q185" s="10"/>
      <c r="R185" s="10"/>
      <c r="S185" s="10"/>
      <c r="T185" s="143"/>
      <c r="U185" s="143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</row>
    <row r="186" spans="1:31" ht="15.75" x14ac:dyDescent="0.25">
      <c r="A186" s="10"/>
      <c r="B186" s="1" t="s">
        <v>39</v>
      </c>
      <c r="C186" s="19"/>
      <c r="D186" s="33" t="s">
        <v>201</v>
      </c>
      <c r="E186" s="19"/>
      <c r="F186" s="1" t="s">
        <v>202</v>
      </c>
      <c r="G186" s="10"/>
      <c r="H186" s="1"/>
      <c r="I186" s="10"/>
      <c r="J186" s="1"/>
      <c r="K186" s="19"/>
      <c r="L186" s="1" t="s">
        <v>196</v>
      </c>
      <c r="M186" s="19"/>
      <c r="N186" s="10"/>
      <c r="O186" s="10"/>
      <c r="P186" s="10"/>
      <c r="Q186" s="10"/>
      <c r="R186" s="10"/>
      <c r="S186" s="10"/>
      <c r="T186" s="143"/>
      <c r="U186" s="143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</row>
    <row r="187" spans="1:31" ht="15.75" x14ac:dyDescent="0.25">
      <c r="A187" s="10"/>
      <c r="B187" s="1" t="s">
        <v>106</v>
      </c>
      <c r="C187" s="19"/>
      <c r="D187" s="22"/>
      <c r="E187" s="19"/>
      <c r="F187" s="1" t="s">
        <v>203</v>
      </c>
      <c r="G187" s="10"/>
      <c r="H187" s="237" t="s">
        <v>204</v>
      </c>
      <c r="I187" s="10"/>
      <c r="J187" s="237" t="s">
        <v>205</v>
      </c>
      <c r="K187" s="19"/>
      <c r="L187" s="1" t="s">
        <v>150</v>
      </c>
      <c r="M187" s="19"/>
      <c r="N187" s="10"/>
      <c r="O187" s="10"/>
      <c r="P187" s="10"/>
      <c r="Q187" s="10"/>
      <c r="R187" s="10"/>
      <c r="S187" s="10"/>
      <c r="T187" s="143"/>
      <c r="U187" s="143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</row>
    <row r="188" spans="1:31" ht="15.75" x14ac:dyDescent="0.25">
      <c r="A188" s="10"/>
      <c r="B188" s="1" t="s">
        <v>154</v>
      </c>
      <c r="C188" s="19"/>
      <c r="D188" s="148" t="str">
        <f>D175&amp;" lag enkeltserie"</f>
        <v>10 lag enkeltserie</v>
      </c>
      <c r="E188" s="29"/>
      <c r="F188" s="148" t="str">
        <f>F175&amp;" lag enkeltserie"</f>
        <v>11 lag enkeltserie</v>
      </c>
      <c r="G188" s="10"/>
      <c r="H188" s="149" t="str">
        <f>(H175-1)*3&amp;" kamper"</f>
        <v>15 kamper</v>
      </c>
      <c r="I188" s="10"/>
      <c r="J188" s="149" t="str">
        <f>(J175-1)*3&amp;" kamper"</f>
        <v>18 kamper</v>
      </c>
      <c r="K188" s="19"/>
      <c r="L188" s="1" t="s">
        <v>73</v>
      </c>
      <c r="M188"/>
      <c r="N188" s="10"/>
      <c r="O188" s="10"/>
      <c r="P188" s="10"/>
      <c r="Q188" s="10"/>
      <c r="R188" s="10"/>
      <c r="S188" s="10"/>
      <c r="T188" s="143"/>
      <c r="U188" s="143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</row>
    <row r="189" spans="1:31" ht="15.75" x14ac:dyDescent="0.25">
      <c r="A189" s="10"/>
      <c r="B189" s="147" t="str">
        <f>B175&amp;" lag dobbeltserie"</f>
        <v>12 lag dobbeltserie</v>
      </c>
      <c r="C189" s="19"/>
      <c r="D189" s="149" t="str">
        <f>(D175-1)*1&amp;" kamper"</f>
        <v>9 kamper</v>
      </c>
      <c r="E189" s="29"/>
      <c r="F189" s="149" t="str">
        <f>(F175-1)*1&amp;" kamper"</f>
        <v>10 kamper</v>
      </c>
      <c r="G189" s="10"/>
      <c r="H189" s="152"/>
      <c r="I189" s="10"/>
      <c r="J189" s="238"/>
      <c r="K189" s="19"/>
      <c r="L189" s="1" t="s">
        <v>188</v>
      </c>
      <c r="M189"/>
      <c r="N189" s="10"/>
      <c r="O189" s="10"/>
      <c r="P189" s="10"/>
      <c r="Q189" s="10"/>
      <c r="R189" s="10"/>
      <c r="S189" s="10"/>
      <c r="T189" s="143"/>
      <c r="U189" s="143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</row>
    <row r="190" spans="1:31" ht="30" x14ac:dyDescent="0.25">
      <c r="A190" s="10"/>
      <c r="B190" s="147" t="str">
        <f>(B175-1)*2&amp;" kamper"</f>
        <v>22 kamper</v>
      </c>
      <c r="C190" s="19"/>
      <c r="D190" s="239" t="s">
        <v>206</v>
      </c>
      <c r="E190" s="19"/>
      <c r="F190" s="239" t="s">
        <v>206</v>
      </c>
      <c r="G190" s="10"/>
      <c r="H190" s="220" t="s">
        <v>207</v>
      </c>
      <c r="I190" s="10"/>
      <c r="J190" s="220" t="s">
        <v>207</v>
      </c>
      <c r="K190" s="10"/>
      <c r="L190" s="240" t="s">
        <v>208</v>
      </c>
      <c r="M190"/>
      <c r="N190" s="10"/>
      <c r="O190" s="10"/>
      <c r="P190" s="19"/>
      <c r="Q190" s="10"/>
      <c r="R190" s="10"/>
      <c r="S190" s="19"/>
      <c r="T190" s="143"/>
      <c r="U190" s="143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</row>
    <row r="191" spans="1:31" ht="15.75" x14ac:dyDescent="0.25">
      <c r="A191" s="10"/>
      <c r="B191" s="201" t="s">
        <v>209</v>
      </c>
      <c r="C191" s="19"/>
      <c r="D191" s="239"/>
      <c r="E191" s="19"/>
      <c r="F191" s="239"/>
      <c r="G191" s="10"/>
      <c r="H191" s="10"/>
      <c r="I191" s="10"/>
      <c r="J191" s="10"/>
      <c r="K191" s="10"/>
      <c r="L191" s="147" t="s">
        <v>210</v>
      </c>
      <c r="M191"/>
      <c r="N191" s="10"/>
      <c r="O191" s="5"/>
      <c r="P191" s="19"/>
      <c r="Q191"/>
      <c r="R191" s="10"/>
      <c r="S191" s="19"/>
      <c r="T191" s="143"/>
      <c r="U191" s="143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</row>
    <row r="192" spans="1:31" customFormat="1" ht="15.75" customHeight="1" x14ac:dyDescent="0.25">
      <c r="C192" s="19"/>
      <c r="D192" s="209" t="s">
        <v>211</v>
      </c>
      <c r="E192" s="19"/>
      <c r="F192" s="209" t="s">
        <v>211</v>
      </c>
      <c r="J192" s="10"/>
      <c r="K192" s="10"/>
      <c r="L192" s="254" t="s">
        <v>212</v>
      </c>
      <c r="N192" s="10"/>
      <c r="O192" s="5"/>
      <c r="P192" s="19"/>
      <c r="S192" s="19"/>
      <c r="T192" s="143"/>
      <c r="U192" s="143"/>
      <c r="AA192" s="5"/>
    </row>
    <row r="193" spans="1:31" customFormat="1" ht="15.75" x14ac:dyDescent="0.25">
      <c r="C193" s="19"/>
      <c r="E193" s="19"/>
      <c r="F193" s="10"/>
      <c r="H193" s="19"/>
      <c r="I193" s="19"/>
      <c r="J193" s="10"/>
      <c r="K193" s="10"/>
      <c r="L193" s="254"/>
      <c r="N193" s="10"/>
      <c r="O193" s="5"/>
      <c r="P193" s="19"/>
      <c r="S193" s="19"/>
      <c r="T193" s="143"/>
      <c r="U193" s="143"/>
      <c r="AA193" s="31"/>
      <c r="AC193" s="5"/>
      <c r="AD193" s="19"/>
      <c r="AE193" s="5"/>
    </row>
    <row r="194" spans="1:31" customFormat="1" ht="15.75" x14ac:dyDescent="0.25">
      <c r="C194" s="19"/>
      <c r="D194" s="10"/>
      <c r="E194" s="19"/>
      <c r="F194" s="10"/>
      <c r="G194" s="19"/>
      <c r="H194" s="19"/>
      <c r="I194" s="19"/>
      <c r="J194" s="10"/>
      <c r="K194" s="10"/>
      <c r="L194" s="254"/>
      <c r="N194" s="10"/>
      <c r="O194" s="5"/>
      <c r="P194" s="19"/>
      <c r="S194" s="19"/>
      <c r="T194" s="143"/>
      <c r="U194" s="143"/>
      <c r="AC194" s="31"/>
      <c r="AD194" s="19"/>
      <c r="AE194" s="31"/>
    </row>
    <row r="195" spans="1:31" customFormat="1" ht="15.75" x14ac:dyDescent="0.25">
      <c r="C195" s="143"/>
      <c r="D195" s="10"/>
      <c r="E195" s="143"/>
      <c r="F195" s="143"/>
      <c r="G195" s="143"/>
      <c r="H195" s="143"/>
      <c r="I195" s="143"/>
      <c r="J195" s="10"/>
      <c r="K195" s="10"/>
      <c r="L195" s="255"/>
      <c r="N195" s="10"/>
      <c r="O195" s="5"/>
      <c r="P195" s="143"/>
      <c r="S195" s="143"/>
      <c r="T195" s="143"/>
      <c r="U195" s="143"/>
      <c r="AC195" s="31"/>
      <c r="AD195" s="19"/>
      <c r="AE195" s="31"/>
    </row>
    <row r="196" spans="1:3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01" t="s">
        <v>209</v>
      </c>
      <c r="M196"/>
      <c r="N196" s="10"/>
      <c r="O196" s="26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/>
      <c r="AB196" s="10"/>
      <c r="AC196" s="31"/>
      <c r="AD196" s="19"/>
      <c r="AE196" s="31"/>
    </row>
    <row r="197" spans="1:31" ht="18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/>
      <c r="AB197" s="10"/>
      <c r="AC197" s="31"/>
      <c r="AD197" s="19"/>
      <c r="AE197" s="31"/>
    </row>
    <row r="198" spans="1:31" ht="18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/>
      <c r="AB198" s="10"/>
      <c r="AC198" s="31"/>
      <c r="AD198" s="19"/>
      <c r="AE198" s="31"/>
    </row>
    <row r="199" spans="1:31" ht="18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/>
      <c r="AB199" s="10"/>
      <c r="AC199" s="31"/>
      <c r="AD199" s="19"/>
      <c r="AE199" s="31"/>
    </row>
    <row r="200" spans="1:31" ht="18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/>
      <c r="AB200" s="10"/>
      <c r="AC200" s="31"/>
      <c r="AD200" s="19"/>
      <c r="AE200" s="31"/>
    </row>
    <row r="201" spans="1:31" ht="18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/>
      <c r="N201" s="19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/>
      <c r="AB201" s="10"/>
      <c r="AC201" s="31"/>
      <c r="AD201" s="19"/>
      <c r="AE201" s="31"/>
    </row>
    <row r="202" spans="1:31" ht="18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/>
      <c r="N202" s="19"/>
      <c r="O202" s="5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/>
      <c r="AB202" s="10"/>
      <c r="AC202" s="31"/>
      <c r="AD202" s="19"/>
      <c r="AE202" s="31"/>
    </row>
    <row r="203" spans="1:31" x14ac:dyDescent="0.25">
      <c r="A203" s="10"/>
      <c r="B203" s="10"/>
      <c r="C203" s="10"/>
      <c r="D203" s="10"/>
      <c r="E203" s="10"/>
      <c r="F203" s="4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30"/>
      <c r="AD203" s="10"/>
      <c r="AE203" s="10"/>
    </row>
    <row r="204" spans="1:31" s="66" customFormat="1" ht="21" x14ac:dyDescent="0.35">
      <c r="B204" s="66" t="s">
        <v>213</v>
      </c>
      <c r="D204" s="66">
        <f>B207+D207+F207</f>
        <v>32</v>
      </c>
      <c r="E204" s="66" t="s">
        <v>6</v>
      </c>
    </row>
    <row r="205" spans="1:31" ht="18.75" x14ac:dyDescent="0.3">
      <c r="A205" s="10"/>
      <c r="B205" s="2"/>
      <c r="C205" s="10"/>
      <c r="D205" s="2"/>
      <c r="E205" s="10"/>
      <c r="F205" s="10"/>
      <c r="G205" s="10"/>
      <c r="H205" s="123"/>
      <c r="I205" s="59"/>
      <c r="J205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</row>
    <row r="206" spans="1:31" ht="18.75" x14ac:dyDescent="0.3">
      <c r="A206" s="10"/>
      <c r="B206" s="10"/>
      <c r="C206" s="10"/>
      <c r="D206" s="2"/>
      <c r="E206" s="10"/>
      <c r="F206" s="123" t="s">
        <v>54</v>
      </c>
      <c r="G206" s="10"/>
      <c r="H206" s="10"/>
      <c r="I206" s="18"/>
      <c r="J206" s="10"/>
      <c r="K206" s="10"/>
      <c r="L206" s="18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</row>
    <row r="207" spans="1:31" x14ac:dyDescent="0.25">
      <c r="A207" s="10"/>
      <c r="B207" s="21">
        <f>COUNTA(B209:B220)</f>
        <v>12</v>
      </c>
      <c r="C207" s="10"/>
      <c r="D207" s="5">
        <f>COUNTA(D209:D221)</f>
        <v>13</v>
      </c>
      <c r="E207" s="10"/>
      <c r="F207" s="5">
        <f>COUNTA(F209:F218)</f>
        <v>7</v>
      </c>
      <c r="G207" s="10"/>
      <c r="H207" s="10"/>
      <c r="I207" s="24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:31" x14ac:dyDescent="0.25">
      <c r="A208" s="10"/>
      <c r="B208" s="76" t="s">
        <v>214</v>
      </c>
      <c r="C208" s="10"/>
      <c r="D208" s="81" t="s">
        <v>215</v>
      </c>
      <c r="E208" s="10"/>
      <c r="F208" s="131" t="s">
        <v>216</v>
      </c>
      <c r="G208" s="10"/>
      <c r="H208" s="10"/>
      <c r="I208" s="60"/>
      <c r="J208" s="10"/>
      <c r="K208" s="10"/>
      <c r="L208" s="10"/>
      <c r="M208" s="10"/>
      <c r="N208" s="10"/>
      <c r="O208" s="10"/>
      <c r="P208" s="10"/>
      <c r="Q208" s="10"/>
      <c r="R208" s="10"/>
      <c r="S208" s="18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:31" x14ac:dyDescent="0.25">
      <c r="A209" s="10"/>
      <c r="B209" s="1" t="s">
        <v>130</v>
      </c>
      <c r="C209" s="10"/>
      <c r="D209" s="1" t="s">
        <v>85</v>
      </c>
      <c r="E209" s="10"/>
      <c r="F209" s="1" t="s">
        <v>62</v>
      </c>
      <c r="G209" s="10"/>
      <c r="H209" s="10"/>
      <c r="I209" s="61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34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:31" x14ac:dyDescent="0.25">
      <c r="A210" s="10"/>
      <c r="B210" s="1" t="s">
        <v>168</v>
      </c>
      <c r="C210" s="10"/>
      <c r="D210" s="1" t="s">
        <v>17</v>
      </c>
      <c r="E210" s="10"/>
      <c r="F210" s="1" t="s">
        <v>217</v>
      </c>
      <c r="G210" s="10"/>
      <c r="H210" s="10"/>
      <c r="I210" s="18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:31" x14ac:dyDescent="0.25">
      <c r="A211" s="10"/>
      <c r="B211" s="1" t="s">
        <v>16</v>
      </c>
      <c r="C211" s="10"/>
      <c r="D211" s="1" t="s">
        <v>186</v>
      </c>
      <c r="E211" s="10"/>
      <c r="F211" s="1" t="s">
        <v>116</v>
      </c>
      <c r="G211" s="10"/>
      <c r="H211" s="10"/>
      <c r="I211" s="18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:31" x14ac:dyDescent="0.25">
      <c r="A212" s="10"/>
      <c r="B212" s="1" t="s">
        <v>65</v>
      </c>
      <c r="C212" s="10"/>
      <c r="D212" s="1" t="s">
        <v>24</v>
      </c>
      <c r="E212" s="10"/>
      <c r="F212" s="1" t="s">
        <v>71</v>
      </c>
      <c r="G212" s="10"/>
      <c r="H212" s="10"/>
      <c r="I212" s="18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:31" x14ac:dyDescent="0.25">
      <c r="A213" s="10"/>
      <c r="B213" s="1" t="s">
        <v>218</v>
      </c>
      <c r="C213" s="10"/>
      <c r="D213" s="1" t="s">
        <v>219</v>
      </c>
      <c r="E213" s="10"/>
      <c r="F213" s="1" t="s">
        <v>220</v>
      </c>
      <c r="G213" s="10"/>
      <c r="H213" s="10"/>
      <c r="I213" s="61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8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:31" x14ac:dyDescent="0.25">
      <c r="A214" s="10"/>
      <c r="B214" s="1" t="s">
        <v>97</v>
      </c>
      <c r="C214" s="10"/>
      <c r="D214" s="1" t="s">
        <v>31</v>
      </c>
      <c r="E214" s="10"/>
      <c r="F214" s="1" t="s">
        <v>117</v>
      </c>
      <c r="G214" s="10"/>
      <c r="H214" s="10"/>
      <c r="I214" s="61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8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:31" x14ac:dyDescent="0.25">
      <c r="A215" s="10"/>
      <c r="B215" s="1" t="s">
        <v>140</v>
      </c>
      <c r="C215" s="10"/>
      <c r="D215" s="1" t="s">
        <v>30</v>
      </c>
      <c r="E215" s="10"/>
      <c r="F215" s="1" t="s">
        <v>221</v>
      </c>
      <c r="G215" s="10"/>
      <c r="H215" s="10"/>
      <c r="I215" s="18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:31" x14ac:dyDescent="0.25">
      <c r="A216" s="10"/>
      <c r="B216" s="1" t="s">
        <v>222</v>
      </c>
      <c r="C216" s="10"/>
      <c r="D216" s="1" t="s">
        <v>147</v>
      </c>
      <c r="E216" s="10"/>
      <c r="F216" s="22"/>
      <c r="G216" s="10"/>
      <c r="H216" s="10"/>
      <c r="I216" s="18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:31" x14ac:dyDescent="0.25">
      <c r="A217" s="10"/>
      <c r="B217" s="1" t="s">
        <v>107</v>
      </c>
      <c r="C217" s="10"/>
      <c r="D217" s="1" t="s">
        <v>223</v>
      </c>
      <c r="E217" s="10"/>
      <c r="F217" s="102"/>
      <c r="G217" s="10"/>
      <c r="H217" s="10"/>
      <c r="I217" s="18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:31" x14ac:dyDescent="0.25">
      <c r="A218" s="10"/>
      <c r="B218" s="1" t="s">
        <v>144</v>
      </c>
      <c r="C218" s="10"/>
      <c r="D218" s="1" t="s">
        <v>107</v>
      </c>
      <c r="E218" s="10"/>
      <c r="F218" s="98"/>
      <c r="G218" s="10"/>
      <c r="H218" s="10"/>
      <c r="I218" s="18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24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:31" x14ac:dyDescent="0.25">
      <c r="A219" s="10"/>
      <c r="B219" s="1" t="s">
        <v>224</v>
      </c>
      <c r="C219" s="10"/>
      <c r="D219" s="1" t="s">
        <v>194</v>
      </c>
      <c r="E219" s="10"/>
      <c r="F219" s="241" t="str">
        <f>F207&amp; " lag Trippel serie"</f>
        <v>7 lag Trippel serie</v>
      </c>
      <c r="G219" s="10"/>
      <c r="H219" s="10"/>
      <c r="I219" s="55"/>
      <c r="J219" s="10"/>
      <c r="K219" s="10"/>
      <c r="L219" s="10"/>
      <c r="M219" s="32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:31" x14ac:dyDescent="0.25">
      <c r="A220" s="10"/>
      <c r="B220" s="1" t="s">
        <v>225</v>
      </c>
      <c r="C220" s="10"/>
      <c r="D220" s="1" t="s">
        <v>106</v>
      </c>
      <c r="E220" s="10"/>
      <c r="F220" s="130" t="str">
        <f>(F207-1)*3&amp;" kamper"</f>
        <v>18 kamper</v>
      </c>
      <c r="G220" s="10"/>
      <c r="H220" s="10"/>
      <c r="I220" s="10"/>
      <c r="J220" s="10"/>
      <c r="K220" s="27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:31" x14ac:dyDescent="0.25">
      <c r="A221" s="10"/>
      <c r="B221" s="253"/>
      <c r="C221" s="10"/>
      <c r="D221" s="98" t="s">
        <v>110</v>
      </c>
      <c r="E221" s="10"/>
      <c r="F221" s="152" t="s">
        <v>226</v>
      </c>
      <c r="G221" s="10"/>
      <c r="H221" s="10"/>
      <c r="I221" s="10"/>
      <c r="J221" s="10"/>
      <c r="K221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:31" x14ac:dyDescent="0.25">
      <c r="A222" s="10"/>
      <c r="B222" s="77" t="str">
        <f>B207&amp;" lag dobbeltserie"</f>
        <v>12 lag dobbeltserie</v>
      </c>
      <c r="C222" s="10"/>
      <c r="D222" s="2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:31" x14ac:dyDescent="0.25">
      <c r="A223" s="10"/>
      <c r="B223" s="72" t="str">
        <f>(B207-1)*2&amp;" kamper"</f>
        <v>22 kamper</v>
      </c>
      <c r="C223" s="10"/>
      <c r="D223" s="79" t="str">
        <f>D207&amp;" lag - enkeltSerie"</f>
        <v>13 lag - enkeltSerie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:31" x14ac:dyDescent="0.25">
      <c r="A224" s="10"/>
      <c r="B224" s="152" t="s">
        <v>227</v>
      </c>
      <c r="C224" s="10"/>
      <c r="D224" s="79" t="str">
        <f>(D207-1)*1&amp;" kamper"</f>
        <v>12 kamper</v>
      </c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:31" ht="35.25" customHeight="1" x14ac:dyDescent="0.25">
      <c r="A225" s="10"/>
      <c r="B225" s="10"/>
      <c r="C225" s="10"/>
      <c r="D225" s="203" t="s">
        <v>206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:31" x14ac:dyDescent="0.25">
      <c r="A226" s="10"/>
      <c r="B226" s="10"/>
      <c r="C226" s="10"/>
      <c r="D226" s="209" t="s">
        <v>211</v>
      </c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:31" x14ac:dyDescent="0.25">
      <c r="A227" s="10"/>
      <c r="B227" s="10"/>
      <c r="C227" s="10"/>
      <c r="D227" s="10"/>
      <c r="E227" s="10"/>
      <c r="F227" s="21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:3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:31" s="66" customFormat="1" ht="21" x14ac:dyDescent="0.35">
      <c r="B229" s="66" t="s">
        <v>228</v>
      </c>
      <c r="F229" s="66">
        <f>B231</f>
        <v>8</v>
      </c>
      <c r="G229" s="66" t="s">
        <v>6</v>
      </c>
      <c r="P229" s="66" t="e">
        <f>#REF!</f>
        <v>#REF!</v>
      </c>
    </row>
    <row r="230" spans="1:31" ht="18.75" x14ac:dyDescent="0.3">
      <c r="A230" s="10"/>
      <c r="B230" s="49"/>
      <c r="C230" s="49"/>
      <c r="D230" s="49"/>
      <c r="E230" s="10"/>
      <c r="F230" s="49"/>
      <c r="G230" s="10"/>
      <c r="H230" s="49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:31" x14ac:dyDescent="0.25">
      <c r="A231" s="10"/>
      <c r="B231" s="21">
        <f>COUNTA( B233:B241)</f>
        <v>8</v>
      </c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:31" x14ac:dyDescent="0.25">
      <c r="A232" s="10"/>
      <c r="B232" s="76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:31" ht="14.45" customHeight="1" x14ac:dyDescent="0.25">
      <c r="A233" s="10"/>
      <c r="B233" s="20" t="s">
        <v>130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:31" x14ac:dyDescent="0.25">
      <c r="A234" s="10"/>
      <c r="B234" s="20" t="s">
        <v>229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:31" x14ac:dyDescent="0.25">
      <c r="A235" s="10"/>
      <c r="B235" s="20" t="s">
        <v>230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:31" x14ac:dyDescent="0.25">
      <c r="A236" s="10"/>
      <c r="B236" s="20" t="s">
        <v>116</v>
      </c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8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:31" x14ac:dyDescent="0.25">
      <c r="A237" s="10"/>
      <c r="B237" s="20" t="s">
        <v>140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:31" x14ac:dyDescent="0.25">
      <c r="A238" s="10"/>
      <c r="B238" s="20" t="s">
        <v>107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:31" x14ac:dyDescent="0.25">
      <c r="A239" s="10"/>
      <c r="B239" s="20" t="s">
        <v>231</v>
      </c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:31" x14ac:dyDescent="0.25">
      <c r="A240" s="10"/>
      <c r="B240" s="20" t="s">
        <v>232</v>
      </c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:31" x14ac:dyDescent="0.25">
      <c r="A241" s="10"/>
      <c r="B241" s="22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:31" x14ac:dyDescent="0.25">
      <c r="A242" s="10"/>
      <c r="B242" s="77" t="str">
        <f>B231&amp;" lag - dobbelt serie"</f>
        <v>8 lag - dobbelt serie</v>
      </c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:31" x14ac:dyDescent="0.25">
      <c r="A243" s="10"/>
      <c r="B243" s="132" t="str">
        <f>(B231-1)*2&amp;" kamper"</f>
        <v>14 kamper</v>
      </c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:3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:31" x14ac:dyDescent="0.25">
      <c r="A245" s="10"/>
      <c r="B245" s="152" t="s">
        <v>227</v>
      </c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:3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:3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:3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:3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:3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:3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:3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:3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:3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:3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:3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:3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:3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:3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:3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:3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:3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:3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:3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:3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:3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:3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:3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:3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:3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:3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:3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:3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:3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:3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:3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:3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:3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:3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:3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:3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:3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:3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:3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:3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:3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:3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:3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:3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:3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:3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:3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:3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:3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:3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:3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:3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:3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:3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:3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:3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:3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:3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:3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:3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:3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:3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:3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:3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:3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:3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:3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:3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:3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:3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:3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:3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:3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</sheetData>
  <sortState xmlns:xlrd2="http://schemas.microsoft.com/office/spreadsheetml/2017/richdata2" ref="L177:L189">
    <sortCondition ref="L177:L189"/>
  </sortState>
  <mergeCells count="1">
    <mergeCell ref="L192:L195"/>
  </mergeCells>
  <phoneticPr fontId="8" type="noConversion"/>
  <pageMargins left="0.7" right="0.7" top="0.75" bottom="0.75" header="0.3" footer="0.3"/>
  <pageSetup paperSize="9" scale="54" orientation="landscape" r:id="rId1"/>
  <headerFooter>
    <oddHeader>&amp;LGutter&amp;CPuljeoppsett Sesongen 2016/2017_x000D_Høringsforslag - frist 22.mai for innspill&amp;RNHF Region Vest</oddHeader>
    <oddFooter>&amp;L13.mai 2016&amp;R&amp;P av &amp;N</oddFooter>
  </headerFooter>
  <rowBreaks count="4" manualBreakCount="4">
    <brk id="101" max="16383" man="1"/>
    <brk id="135" max="16383" man="1"/>
    <brk id="218" max="16383" man="1"/>
    <brk id="266" max="16383" man="1"/>
  </rowBreaks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80"/>
  <sheetViews>
    <sheetView topLeftCell="A339" zoomScaleNormal="100" zoomScalePageLayoutView="80" workbookViewId="0">
      <selection activeCell="F303" sqref="F303"/>
    </sheetView>
  </sheetViews>
  <sheetFormatPr baseColWidth="10" defaultColWidth="11.42578125" defaultRowHeight="15" customHeight="1" x14ac:dyDescent="0.25"/>
  <cols>
    <col min="1" max="1" width="7.140625" style="11" customWidth="1"/>
    <col min="2" max="2" width="36.140625" style="11" bestFit="1" customWidth="1"/>
    <col min="3" max="3" width="3.85546875" style="11" customWidth="1"/>
    <col min="4" max="4" width="35.140625" style="11" bestFit="1" customWidth="1"/>
    <col min="5" max="5" width="3.85546875" style="11" customWidth="1"/>
    <col min="6" max="6" width="33.140625" style="11" bestFit="1" customWidth="1"/>
    <col min="7" max="7" width="4" style="11" customWidth="1"/>
    <col min="8" max="8" width="33.42578125" style="11" bestFit="1" customWidth="1"/>
    <col min="9" max="9" width="3.85546875" style="11" customWidth="1"/>
    <col min="10" max="10" width="34.42578125" customWidth="1"/>
    <col min="11" max="11" width="3.85546875" style="11" customWidth="1"/>
    <col min="12" max="12" width="29.5703125" style="11" bestFit="1" customWidth="1"/>
    <col min="13" max="13" width="4" style="11" customWidth="1"/>
    <col min="14" max="14" width="31.42578125" style="11" bestFit="1" customWidth="1"/>
    <col min="15" max="15" width="4" style="11" customWidth="1"/>
    <col min="16" max="16" width="27.42578125" style="11" customWidth="1"/>
    <col min="17" max="17" width="4.140625" style="35" customWidth="1"/>
    <col min="18" max="18" width="25.28515625" style="11" customWidth="1"/>
    <col min="19" max="19" width="5.42578125" style="11" customWidth="1"/>
    <col min="20" max="20" width="21.140625" style="11" customWidth="1"/>
    <col min="21" max="21" width="9.42578125" style="11" customWidth="1"/>
    <col min="22" max="22" width="22.42578125" style="11" customWidth="1"/>
    <col min="23" max="16384" width="11.42578125" style="11"/>
  </cols>
  <sheetData>
    <row r="1" spans="1:26" s="68" customFormat="1" ht="21" x14ac:dyDescent="0.35">
      <c r="B1" s="66" t="s">
        <v>233</v>
      </c>
      <c r="D1" s="66">
        <f>B3+D3+F3+H3+J3+L3+N3+P3+R3</f>
        <v>126</v>
      </c>
      <c r="E1" s="66" t="s">
        <v>6</v>
      </c>
    </row>
    <row r="2" spans="1:26" s="217" customFormat="1" ht="21" x14ac:dyDescent="0.35">
      <c r="J2" s="218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spans="1:26" x14ac:dyDescent="0.25">
      <c r="A3" s="10"/>
      <c r="B3" s="21">
        <f>COUNTA(B5:B24)</f>
        <v>20</v>
      </c>
      <c r="C3" s="2"/>
      <c r="D3" s="21">
        <f>COUNTA(D5:D22)</f>
        <v>18</v>
      </c>
      <c r="E3" s="2"/>
      <c r="F3" s="21">
        <f>COUNTA(F5:F27)</f>
        <v>20</v>
      </c>
      <c r="G3" s="10"/>
      <c r="H3" s="5">
        <f>COUNTA(H5:H27)</f>
        <v>19</v>
      </c>
      <c r="I3"/>
      <c r="J3" s="21">
        <f>COUNTA(J5:J23)</f>
        <v>17</v>
      </c>
      <c r="K3"/>
      <c r="L3" s="5">
        <f>COUNTA(L5:L23)</f>
        <v>12</v>
      </c>
      <c r="M3" s="10"/>
      <c r="N3" s="21">
        <f>COUNTA(N5:N16)</f>
        <v>7</v>
      </c>
      <c r="O3" s="10"/>
      <c r="P3" s="21">
        <f>COUNTA(P5:P16)</f>
        <v>6</v>
      </c>
      <c r="Q3" s="10"/>
      <c r="R3" s="21">
        <f>COUNTA(R5:R14)</f>
        <v>7</v>
      </c>
      <c r="S3" s="10"/>
      <c r="T3" s="10"/>
      <c r="U3" s="10"/>
      <c r="V3" s="10"/>
      <c r="W3" s="10"/>
      <c r="X3" s="10"/>
      <c r="Y3" s="10"/>
      <c r="Z3" s="10"/>
    </row>
    <row r="4" spans="1:26" x14ac:dyDescent="0.25">
      <c r="A4" s="10"/>
      <c r="B4" s="74" t="s">
        <v>234</v>
      </c>
      <c r="C4" s="10"/>
      <c r="D4" s="74" t="s">
        <v>235</v>
      </c>
      <c r="E4" s="10"/>
      <c r="F4" s="74" t="s">
        <v>236</v>
      </c>
      <c r="G4" s="10"/>
      <c r="H4" s="73" t="s">
        <v>237</v>
      </c>
      <c r="I4"/>
      <c r="J4" s="132" t="s">
        <v>238</v>
      </c>
      <c r="K4"/>
      <c r="L4" s="132" t="s">
        <v>239</v>
      </c>
      <c r="M4" s="10"/>
      <c r="N4" s="73" t="s">
        <v>240</v>
      </c>
      <c r="O4" s="10"/>
      <c r="P4" s="73" t="s">
        <v>241</v>
      </c>
      <c r="Q4" s="10"/>
      <c r="R4" s="73" t="s">
        <v>242</v>
      </c>
      <c r="S4" s="10"/>
      <c r="T4" s="10"/>
      <c r="U4" s="10"/>
      <c r="V4" s="10"/>
      <c r="W4" s="10"/>
      <c r="X4" s="10"/>
      <c r="Y4" s="10"/>
      <c r="Z4" s="10"/>
    </row>
    <row r="5" spans="1:26" x14ac:dyDescent="0.25">
      <c r="A5" s="10"/>
      <c r="B5" s="51" t="s">
        <v>13</v>
      </c>
      <c r="C5" s="10"/>
      <c r="D5" s="51" t="s">
        <v>20</v>
      </c>
      <c r="E5" s="10"/>
      <c r="F5" s="51" t="s">
        <v>243</v>
      </c>
      <c r="G5" s="10"/>
      <c r="H5" s="20" t="s">
        <v>244</v>
      </c>
      <c r="I5"/>
      <c r="J5" s="51" t="s">
        <v>147</v>
      </c>
      <c r="K5"/>
      <c r="L5" s="188" t="s">
        <v>245</v>
      </c>
      <c r="M5" s="10"/>
      <c r="N5" s="20" t="s">
        <v>64</v>
      </c>
      <c r="O5" s="10"/>
      <c r="P5" s="20" t="s">
        <v>246</v>
      </c>
      <c r="Q5" s="10"/>
      <c r="R5" s="20" t="s">
        <v>66</v>
      </c>
      <c r="S5" s="10"/>
      <c r="T5" s="10"/>
      <c r="U5" s="10"/>
      <c r="V5" s="10"/>
      <c r="W5" s="10"/>
      <c r="X5" s="10"/>
      <c r="Y5" s="10"/>
      <c r="Z5" s="10"/>
    </row>
    <row r="6" spans="1:26" x14ac:dyDescent="0.25">
      <c r="A6" s="10"/>
      <c r="B6" s="51" t="s">
        <v>16</v>
      </c>
      <c r="C6" s="10"/>
      <c r="D6" s="51" t="s">
        <v>23</v>
      </c>
      <c r="E6" s="10"/>
      <c r="F6" s="51" t="s">
        <v>247</v>
      </c>
      <c r="G6" s="10"/>
      <c r="H6" s="205" t="s">
        <v>248</v>
      </c>
      <c r="I6"/>
      <c r="J6" s="51" t="s">
        <v>104</v>
      </c>
      <c r="K6"/>
      <c r="L6" s="51" t="s">
        <v>245</v>
      </c>
      <c r="M6" s="10"/>
      <c r="N6" s="20" t="s">
        <v>249</v>
      </c>
      <c r="O6" s="10"/>
      <c r="P6" s="20" t="s">
        <v>71</v>
      </c>
      <c r="Q6" s="10"/>
      <c r="R6" s="20" t="s">
        <v>250</v>
      </c>
      <c r="S6" s="10"/>
      <c r="T6" s="10"/>
      <c r="U6" s="10"/>
      <c r="V6" s="10"/>
      <c r="W6" s="10"/>
      <c r="X6" s="10"/>
      <c r="Y6" s="10"/>
      <c r="Z6" s="10"/>
    </row>
    <row r="7" spans="1:26" x14ac:dyDescent="0.25">
      <c r="A7" s="10"/>
      <c r="B7" s="124" t="s">
        <v>186</v>
      </c>
      <c r="C7" s="10"/>
      <c r="D7" s="124" t="s">
        <v>187</v>
      </c>
      <c r="E7" s="10"/>
      <c r="F7" s="51" t="s">
        <v>12</v>
      </c>
      <c r="G7" s="10"/>
      <c r="H7" s="124" t="s">
        <v>251</v>
      </c>
      <c r="I7"/>
      <c r="J7" s="51" t="s">
        <v>252</v>
      </c>
      <c r="K7"/>
      <c r="L7" s="51" t="s">
        <v>253</v>
      </c>
      <c r="M7" s="10"/>
      <c r="N7" s="20" t="s">
        <v>254</v>
      </c>
      <c r="O7" s="12"/>
      <c r="P7" s="20" t="s">
        <v>74</v>
      </c>
      <c r="Q7" s="10"/>
      <c r="R7" s="20" t="s">
        <v>150</v>
      </c>
      <c r="S7" s="10"/>
      <c r="T7" s="10"/>
      <c r="U7" s="10"/>
      <c r="V7" s="10"/>
      <c r="W7" s="10"/>
      <c r="X7" s="10"/>
      <c r="Y7" s="10"/>
      <c r="Z7" s="10"/>
    </row>
    <row r="8" spans="1:26" x14ac:dyDescent="0.25">
      <c r="A8" s="10"/>
      <c r="B8" s="51" t="s">
        <v>255</v>
      </c>
      <c r="C8" s="10"/>
      <c r="D8" s="51" t="s">
        <v>256</v>
      </c>
      <c r="E8" s="10"/>
      <c r="F8" s="51" t="s">
        <v>257</v>
      </c>
      <c r="G8" s="10"/>
      <c r="H8" s="51" t="s">
        <v>258</v>
      </c>
      <c r="I8"/>
      <c r="J8" s="51" t="s">
        <v>151</v>
      </c>
      <c r="K8"/>
      <c r="L8" s="51" t="s">
        <v>259</v>
      </c>
      <c r="M8" s="10"/>
      <c r="N8" s="20" t="s">
        <v>169</v>
      </c>
      <c r="O8" s="10"/>
      <c r="P8" s="20" t="s">
        <v>120</v>
      </c>
      <c r="Q8" s="18"/>
      <c r="R8" s="20" t="s">
        <v>72</v>
      </c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10"/>
      <c r="B9" s="124" t="s">
        <v>260</v>
      </c>
      <c r="C9" s="10"/>
      <c r="D9" s="51" t="s">
        <v>261</v>
      </c>
      <c r="E9" s="10"/>
      <c r="F9" s="51" t="s">
        <v>262</v>
      </c>
      <c r="G9" s="10"/>
      <c r="H9" s="51" t="s">
        <v>86</v>
      </c>
      <c r="I9"/>
      <c r="J9" s="51" t="s">
        <v>263</v>
      </c>
      <c r="K9"/>
      <c r="L9" s="51" t="s">
        <v>223</v>
      </c>
      <c r="M9" s="10"/>
      <c r="N9" s="20" t="s">
        <v>264</v>
      </c>
      <c r="O9" s="10"/>
      <c r="P9" s="20" t="s">
        <v>76</v>
      </c>
      <c r="Q9" s="10"/>
      <c r="R9" s="20" t="s">
        <v>265</v>
      </c>
      <c r="S9" s="10"/>
      <c r="T9" s="10"/>
      <c r="U9" s="10"/>
      <c r="V9" s="10"/>
      <c r="W9" s="10"/>
      <c r="X9" s="10"/>
      <c r="Y9" s="10"/>
      <c r="Z9" s="10"/>
    </row>
    <row r="10" spans="1:26" x14ac:dyDescent="0.25">
      <c r="A10" s="10"/>
      <c r="B10" s="51" t="s">
        <v>266</v>
      </c>
      <c r="C10" s="10"/>
      <c r="D10" s="51" t="s">
        <v>26</v>
      </c>
      <c r="E10" s="10"/>
      <c r="F10" s="51" t="s">
        <v>267</v>
      </c>
      <c r="G10" s="10"/>
      <c r="H10" s="51" t="s">
        <v>268</v>
      </c>
      <c r="I10"/>
      <c r="J10" s="51" t="s">
        <v>130</v>
      </c>
      <c r="K10"/>
      <c r="L10" s="51" t="s">
        <v>36</v>
      </c>
      <c r="M10" s="10"/>
      <c r="N10" s="20" t="s">
        <v>67</v>
      </c>
      <c r="O10" s="10"/>
      <c r="P10" s="20" t="s">
        <v>65</v>
      </c>
      <c r="Q10" s="10"/>
      <c r="R10" s="20" t="s">
        <v>269</v>
      </c>
      <c r="S10" s="10"/>
      <c r="T10" s="10"/>
      <c r="U10" s="10"/>
      <c r="V10" s="10"/>
      <c r="W10" s="10"/>
      <c r="X10" s="10"/>
      <c r="Y10" s="10"/>
      <c r="Z10" s="10"/>
    </row>
    <row r="11" spans="1:26" x14ac:dyDescent="0.25">
      <c r="A11" s="10"/>
      <c r="B11" s="51" t="s">
        <v>89</v>
      </c>
      <c r="C11" s="10"/>
      <c r="D11" s="124" t="s">
        <v>29</v>
      </c>
      <c r="E11" s="10"/>
      <c r="F11" s="51" t="s">
        <v>270</v>
      </c>
      <c r="G11" s="10"/>
      <c r="H11" s="51" t="s">
        <v>271</v>
      </c>
      <c r="I11"/>
      <c r="J11" s="51" t="s">
        <v>17</v>
      </c>
      <c r="K11"/>
      <c r="L11" s="51" t="s">
        <v>39</v>
      </c>
      <c r="M11" s="10"/>
      <c r="N11" s="20" t="s">
        <v>73</v>
      </c>
      <c r="O11" s="10"/>
      <c r="P11" s="20"/>
      <c r="Q11" s="10"/>
      <c r="R11" s="20" t="s">
        <v>75</v>
      </c>
      <c r="S11" s="10"/>
      <c r="T11" s="10"/>
      <c r="U11" s="10"/>
      <c r="V11" s="10"/>
      <c r="W11" s="10"/>
      <c r="X11" s="10"/>
      <c r="Y11" s="10"/>
      <c r="Z11" s="10"/>
    </row>
    <row r="12" spans="1:26" x14ac:dyDescent="0.25">
      <c r="A12" s="10"/>
      <c r="B12" s="51" t="s">
        <v>90</v>
      </c>
      <c r="C12" s="10"/>
      <c r="D12" s="51" t="s">
        <v>272</v>
      </c>
      <c r="E12" s="10"/>
      <c r="F12" s="51" t="s">
        <v>273</v>
      </c>
      <c r="G12" s="10"/>
      <c r="H12" s="124" t="s">
        <v>274</v>
      </c>
      <c r="I12"/>
      <c r="J12" s="51" t="s">
        <v>88</v>
      </c>
      <c r="K12"/>
      <c r="L12" s="51" t="s">
        <v>42</v>
      </c>
      <c r="M12" s="10"/>
      <c r="N12" s="20"/>
      <c r="O12" s="10"/>
      <c r="P12" s="20"/>
      <c r="Q12" s="10"/>
      <c r="R12" s="22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10"/>
      <c r="B13" s="124" t="s">
        <v>93</v>
      </c>
      <c r="C13" s="10"/>
      <c r="D13" s="51" t="s">
        <v>275</v>
      </c>
      <c r="E13" s="10"/>
      <c r="F13" s="124" t="s">
        <v>276</v>
      </c>
      <c r="G13" s="10"/>
      <c r="H13" s="51" t="s">
        <v>277</v>
      </c>
      <c r="I13"/>
      <c r="J13" s="124" t="s">
        <v>278</v>
      </c>
      <c r="K13"/>
      <c r="L13" s="51" t="s">
        <v>45</v>
      </c>
      <c r="M13" s="10"/>
      <c r="N13" s="22"/>
      <c r="O13" s="10"/>
      <c r="P13" s="20"/>
      <c r="Q13" s="10"/>
      <c r="R13" s="22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10"/>
      <c r="B14" s="51" t="s">
        <v>27</v>
      </c>
      <c r="C14" s="10"/>
      <c r="D14" s="51" t="s">
        <v>279</v>
      </c>
      <c r="E14" s="10"/>
      <c r="F14" s="51" t="s">
        <v>280</v>
      </c>
      <c r="G14" s="10"/>
      <c r="H14" s="124" t="s">
        <v>281</v>
      </c>
      <c r="I14"/>
      <c r="J14" s="51" t="s">
        <v>34</v>
      </c>
      <c r="K14"/>
      <c r="L14" s="51" t="s">
        <v>282</v>
      </c>
      <c r="M14" s="10"/>
      <c r="N14" s="94"/>
      <c r="O14" s="10"/>
      <c r="P14" s="1"/>
      <c r="Q14" s="10"/>
      <c r="R14" s="22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10"/>
      <c r="B15" s="124" t="s">
        <v>174</v>
      </c>
      <c r="C15" s="10"/>
      <c r="D15" s="124" t="s">
        <v>283</v>
      </c>
      <c r="E15" s="10"/>
      <c r="F15" s="1" t="s">
        <v>41</v>
      </c>
      <c r="G15" s="10"/>
      <c r="H15" s="51" t="s">
        <v>284</v>
      </c>
      <c r="I15"/>
      <c r="J15" s="51" t="s">
        <v>43</v>
      </c>
      <c r="K15"/>
      <c r="L15" s="51" t="s">
        <v>172</v>
      </c>
      <c r="M15" s="10"/>
      <c r="N15" s="94"/>
      <c r="O15" s="10"/>
      <c r="P15" s="22"/>
      <c r="Q15" s="18"/>
      <c r="R15" s="74" t="str">
        <f>R3&amp; " lag aktivitetsserie"</f>
        <v>7 lag aktivitetsserie</v>
      </c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10"/>
      <c r="B16" s="51" t="s">
        <v>21</v>
      </c>
      <c r="C16" s="10"/>
      <c r="D16" s="51" t="s">
        <v>285</v>
      </c>
      <c r="E16" s="10"/>
      <c r="F16" s="33" t="s">
        <v>44</v>
      </c>
      <c r="G16" s="10"/>
      <c r="H16" s="124" t="s">
        <v>286</v>
      </c>
      <c r="I16"/>
      <c r="J16" s="51" t="s">
        <v>43</v>
      </c>
      <c r="K16"/>
      <c r="L16" s="250" t="s">
        <v>287</v>
      </c>
      <c r="M16" s="10"/>
      <c r="N16" s="94"/>
      <c r="O16" s="10"/>
      <c r="P16" s="22"/>
      <c r="Q16" s="18"/>
      <c r="R16" s="100" t="s">
        <v>79</v>
      </c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A17" s="10"/>
      <c r="B17" s="124" t="s">
        <v>24</v>
      </c>
      <c r="C17" s="10"/>
      <c r="D17" s="51" t="s">
        <v>199</v>
      </c>
      <c r="E17" s="10"/>
      <c r="F17" s="124" t="s">
        <v>194</v>
      </c>
      <c r="G17" s="10"/>
      <c r="H17" s="124" t="s">
        <v>288</v>
      </c>
      <c r="I17"/>
      <c r="J17" s="124" t="s">
        <v>46</v>
      </c>
      <c r="K17"/>
      <c r="L17" s="20"/>
      <c r="M17" s="10"/>
      <c r="N17" s="74" t="str">
        <f>N3&amp; " lag aktivitetsserie"</f>
        <v>7 lag aktivitetsserie</v>
      </c>
      <c r="O17" s="10"/>
      <c r="P17" s="74" t="str">
        <f>P3&amp; " lag aktivitetsserie"</f>
        <v>6 lag aktivitetsserie</v>
      </c>
      <c r="Q17" s="18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10"/>
      <c r="B18" s="124" t="s">
        <v>289</v>
      </c>
      <c r="C18" s="10"/>
      <c r="D18" s="51" t="s">
        <v>154</v>
      </c>
      <c r="E18" s="10"/>
      <c r="F18" s="124" t="s">
        <v>290</v>
      </c>
      <c r="G18" s="10"/>
      <c r="H18" s="124" t="s">
        <v>291</v>
      </c>
      <c r="I18"/>
      <c r="J18" s="124" t="s">
        <v>292</v>
      </c>
      <c r="K18"/>
      <c r="L18" s="20"/>
      <c r="M18" s="10"/>
      <c r="N18" s="100" t="s">
        <v>79</v>
      </c>
      <c r="O18" s="10"/>
      <c r="P18" s="100" t="s">
        <v>79</v>
      </c>
      <c r="Q18" s="18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10"/>
      <c r="B19" s="124" t="s">
        <v>152</v>
      </c>
      <c r="C19" s="10"/>
      <c r="D19" s="51" t="s">
        <v>110</v>
      </c>
      <c r="E19" s="10"/>
      <c r="F19" s="51" t="s">
        <v>100</v>
      </c>
      <c r="G19" s="10"/>
      <c r="H19" s="205" t="s">
        <v>293</v>
      </c>
      <c r="I19"/>
      <c r="J19" s="51" t="s">
        <v>109</v>
      </c>
      <c r="K19"/>
      <c r="L19" s="20"/>
      <c r="M19" s="10"/>
      <c r="N19" s="1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10"/>
      <c r="B20" s="51" t="s">
        <v>48</v>
      </c>
      <c r="C20" s="10"/>
      <c r="D20" s="51" t="s">
        <v>31</v>
      </c>
      <c r="E20" s="10"/>
      <c r="F20" s="51" t="s">
        <v>294</v>
      </c>
      <c r="G20" s="10"/>
      <c r="H20" s="51" t="s">
        <v>295</v>
      </c>
      <c r="I20"/>
      <c r="J20" s="51" t="s">
        <v>296</v>
      </c>
      <c r="K20"/>
      <c r="L20" s="20"/>
      <c r="M20" s="10"/>
      <c r="N20" s="19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x14ac:dyDescent="0.25">
      <c r="A21" s="10"/>
      <c r="B21" s="51" t="s">
        <v>297</v>
      </c>
      <c r="C21" s="10"/>
      <c r="D21" s="124" t="s">
        <v>298</v>
      </c>
      <c r="E21" s="10"/>
      <c r="F21" s="51" t="s">
        <v>19</v>
      </c>
      <c r="G21" s="10"/>
      <c r="H21" s="51" t="s">
        <v>299</v>
      </c>
      <c r="I21"/>
      <c r="J21" s="51" t="s">
        <v>300</v>
      </c>
      <c r="K21"/>
      <c r="L21" s="2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x14ac:dyDescent="0.25">
      <c r="A22" s="10"/>
      <c r="B22" s="124" t="s">
        <v>301</v>
      </c>
      <c r="C22" s="10"/>
      <c r="D22" s="124" t="s">
        <v>302</v>
      </c>
      <c r="E22" s="10"/>
      <c r="F22" s="51" t="s">
        <v>22</v>
      </c>
      <c r="G22" s="10"/>
      <c r="H22" s="51" t="s">
        <v>167</v>
      </c>
      <c r="I22"/>
      <c r="J22" s="20"/>
      <c r="K22"/>
      <c r="L22" s="2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x14ac:dyDescent="0.25">
      <c r="A23" s="10"/>
      <c r="B23" s="124" t="s">
        <v>50</v>
      </c>
      <c r="C23" s="10"/>
      <c r="D23" s="96"/>
      <c r="E23" s="10"/>
      <c r="F23" s="51" t="s">
        <v>25</v>
      </c>
      <c r="G23" s="10"/>
      <c r="H23" s="51" t="s">
        <v>303</v>
      </c>
      <c r="I23"/>
      <c r="J23" s="20"/>
      <c r="K23"/>
      <c r="L23" s="2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x14ac:dyDescent="0.25">
      <c r="A24" s="10"/>
      <c r="B24" s="1" t="s">
        <v>51</v>
      </c>
      <c r="C24" s="10"/>
      <c r="D24" s="96"/>
      <c r="E24" s="10"/>
      <c r="F24" s="51" t="s">
        <v>28</v>
      </c>
      <c r="G24" s="10"/>
      <c r="H24" s="51"/>
      <c r="I24"/>
      <c r="J24" s="188"/>
      <c r="K24"/>
      <c r="L24" s="188"/>
      <c r="M24" s="10"/>
      <c r="N24" s="10"/>
      <c r="O24" s="10"/>
      <c r="P24" s="19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x14ac:dyDescent="0.25">
      <c r="A25" s="10"/>
      <c r="B25" s="22"/>
      <c r="C25" s="10"/>
      <c r="D25" s="96"/>
      <c r="E25" s="10"/>
      <c r="F25" s="51"/>
      <c r="G25" s="10"/>
      <c r="H25" s="122"/>
      <c r="I25"/>
      <c r="J25" s="188"/>
      <c r="K25"/>
      <c r="L25" s="188"/>
      <c r="M25" s="10"/>
      <c r="N25" s="10"/>
      <c r="O25" s="10"/>
      <c r="P25" s="19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x14ac:dyDescent="0.25">
      <c r="A26" s="10"/>
      <c r="B26" s="22"/>
      <c r="C26" s="10"/>
      <c r="D26" s="96"/>
      <c r="E26" s="10"/>
      <c r="F26" s="51"/>
      <c r="G26" s="10"/>
      <c r="H26" s="51"/>
      <c r="I26"/>
      <c r="J26" s="188"/>
      <c r="K26"/>
      <c r="L26" s="188"/>
      <c r="M26" s="10"/>
      <c r="N26" s="10"/>
      <c r="O26" s="10"/>
      <c r="P26" s="19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x14ac:dyDescent="0.25">
      <c r="A27" s="10"/>
      <c r="B27" s="22"/>
      <c r="C27" s="10"/>
      <c r="D27" s="96"/>
      <c r="E27" s="10"/>
      <c r="F27" s="216"/>
      <c r="G27" s="10"/>
      <c r="H27" s="154"/>
      <c r="I27"/>
      <c r="J27" s="214"/>
      <c r="K27"/>
      <c r="L27" s="33"/>
      <c r="M27" s="10"/>
      <c r="N27" s="10"/>
      <c r="O27" s="10"/>
      <c r="P27" s="19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x14ac:dyDescent="0.25">
      <c r="A28" s="10"/>
      <c r="B28" s="74" t="str">
        <f>B3&amp;" lag - aktivitetsserie"</f>
        <v>20 lag - aktivitetsserie</v>
      </c>
      <c r="C28" s="10"/>
      <c r="D28" s="219" t="s">
        <v>175</v>
      </c>
      <c r="E28" s="10"/>
      <c r="F28" s="213" t="s">
        <v>175</v>
      </c>
      <c r="G28" s="10"/>
      <c r="H28" s="213" t="s">
        <v>175</v>
      </c>
      <c r="I28"/>
      <c r="J28" s="213" t="s">
        <v>175</v>
      </c>
      <c r="K28"/>
      <c r="L28" s="213" t="s">
        <v>175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x14ac:dyDescent="0.25">
      <c r="A29" s="10"/>
      <c r="B29" s="75" t="s">
        <v>53</v>
      </c>
      <c r="C29" s="10"/>
      <c r="D29" s="100" t="s">
        <v>53</v>
      </c>
      <c r="E29" s="10"/>
      <c r="F29" s="100" t="s">
        <v>53</v>
      </c>
      <c r="G29" s="10"/>
      <c r="H29" s="100" t="s">
        <v>53</v>
      </c>
      <c r="I29"/>
      <c r="J29" s="100" t="s">
        <v>53</v>
      </c>
      <c r="K29"/>
      <c r="L29" s="100" t="s">
        <v>53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x14ac:dyDescent="0.25">
      <c r="A30" s="10"/>
      <c r="B30" s="10"/>
      <c r="C30" s="10"/>
      <c r="D30" s="10"/>
      <c r="E30" s="10"/>
      <c r="F30" s="10"/>
      <c r="G30" s="10"/>
      <c r="H30" s="10"/>
      <c r="I30" s="10"/>
      <c r="K30"/>
      <c r="L30" s="10"/>
      <c r="M3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x14ac:dyDescent="0.25">
      <c r="A31" s="10"/>
      <c r="B31" s="10"/>
      <c r="C31" s="10"/>
      <c r="D31" s="10"/>
      <c r="E31" s="10"/>
      <c r="F31" s="10"/>
      <c r="G31" s="10"/>
      <c r="H31" s="10"/>
      <c r="I31" s="10"/>
      <c r="K31"/>
      <c r="L31" s="111"/>
      <c r="M31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5">
      <c r="A32" s="10"/>
      <c r="B32" s="10"/>
      <c r="C32" s="10"/>
      <c r="D32" s="10"/>
      <c r="E32" s="10"/>
      <c r="F32" s="10"/>
      <c r="G32" s="10"/>
      <c r="H32" s="10"/>
      <c r="I32" s="10"/>
      <c r="K32"/>
      <c r="L32" s="10"/>
      <c r="M32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5">
      <c r="A33" s="10"/>
      <c r="B33" s="10"/>
      <c r="C33" s="10"/>
      <c r="D33" s="10"/>
      <c r="E33" s="10"/>
      <c r="F33" s="10"/>
      <c r="G33" s="10"/>
      <c r="H33" s="10"/>
      <c r="I33" s="10"/>
      <c r="K33"/>
      <c r="L33" s="10"/>
      <c r="M33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x14ac:dyDescent="0.25">
      <c r="A34" s="10"/>
      <c r="B34" s="10"/>
      <c r="C34" s="10"/>
      <c r="D34" s="10"/>
      <c r="E34" s="10"/>
      <c r="F34" s="10"/>
      <c r="G34" s="10"/>
      <c r="H34" s="10"/>
      <c r="I34" s="10"/>
      <c r="K34"/>
      <c r="L34" s="10"/>
      <c r="M34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x14ac:dyDescent="0.25">
      <c r="A35" s="10"/>
      <c r="B35" s="10"/>
      <c r="C35" s="10"/>
      <c r="D35" s="10"/>
      <c r="E35" s="10"/>
      <c r="F35" s="10"/>
      <c r="G35" s="10"/>
      <c r="H35" s="10"/>
      <c r="I35" s="10"/>
      <c r="K35"/>
      <c r="L35"/>
      <c r="M35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s="68" customFormat="1" ht="21" x14ac:dyDescent="0.35">
      <c r="B36" s="66" t="s">
        <v>304</v>
      </c>
      <c r="D36" s="66">
        <f>B38+D38+F38+H38+J38+L38+P38+R38+T38</f>
        <v>109</v>
      </c>
      <c r="E36" s="66" t="s">
        <v>6</v>
      </c>
    </row>
    <row r="37" spans="1:26" ht="21" x14ac:dyDescent="0.3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/>
      <c r="L37" s="10"/>
      <c r="M37"/>
      <c r="N37" s="121"/>
      <c r="O37"/>
      <c r="P37" s="10" t="s">
        <v>54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x14ac:dyDescent="0.25">
      <c r="A38" s="10"/>
      <c r="B38" s="21">
        <f>COUNTA(B40:C56)</f>
        <v>13</v>
      </c>
      <c r="C38" s="10"/>
      <c r="D38" s="21">
        <f>COUNTA(D40:E56)</f>
        <v>15</v>
      </c>
      <c r="E38" s="10"/>
      <c r="F38" s="21">
        <f>COUNTA(F40:F56)</f>
        <v>15</v>
      </c>
      <c r="G38" s="10"/>
      <c r="H38" s="21">
        <f>COUNTA(H40:I56)</f>
        <v>12</v>
      </c>
      <c r="I38" s="10"/>
      <c r="J38" s="21">
        <f>COUNTA(J40:J56)</f>
        <v>15</v>
      </c>
      <c r="K38"/>
      <c r="L38" s="21">
        <f>COUNTA(L40:L57)</f>
        <v>16</v>
      </c>
      <c r="M38" s="10"/>
      <c r="N38" s="10"/>
      <c r="O38"/>
      <c r="P38" s="21">
        <f>COUNTA(P40:P49)</f>
        <v>7</v>
      </c>
      <c r="Q38" s="10"/>
      <c r="R38" s="21">
        <f>COUNTA(R40:R49)</f>
        <v>7</v>
      </c>
      <c r="S38" s="10"/>
      <c r="T38" s="21">
        <f>COUNTA(T40:T48)</f>
        <v>9</v>
      </c>
      <c r="U38" s="10"/>
      <c r="V38" s="10"/>
      <c r="W38" s="10"/>
      <c r="X38" s="10"/>
      <c r="Y38" s="10"/>
      <c r="Z38" s="10"/>
    </row>
    <row r="39" spans="1:26" x14ac:dyDescent="0.25">
      <c r="A39" s="10"/>
      <c r="B39" s="88" t="s">
        <v>305</v>
      </c>
      <c r="C39" s="10"/>
      <c r="D39" s="88" t="s">
        <v>306</v>
      </c>
      <c r="E39" s="10"/>
      <c r="F39" s="88" t="s">
        <v>307</v>
      </c>
      <c r="G39" s="10"/>
      <c r="H39" s="88" t="s">
        <v>308</v>
      </c>
      <c r="I39" s="10"/>
      <c r="J39" s="88" t="s">
        <v>309</v>
      </c>
      <c r="K39"/>
      <c r="L39" s="88" t="s">
        <v>310</v>
      </c>
      <c r="M39" s="10"/>
      <c r="N39" s="215" t="s">
        <v>311</v>
      </c>
      <c r="O39"/>
      <c r="P39" s="76" t="s">
        <v>312</v>
      </c>
      <c r="Q39" s="10"/>
      <c r="R39" s="76" t="s">
        <v>313</v>
      </c>
      <c r="S39" s="10"/>
      <c r="T39" s="76" t="s">
        <v>314</v>
      </c>
      <c r="U39" s="10"/>
      <c r="V39" s="211"/>
      <c r="W39" s="10"/>
      <c r="X39" s="10"/>
      <c r="Y39" s="10"/>
      <c r="Z39" s="10"/>
    </row>
    <row r="40" spans="1:26" x14ac:dyDescent="0.25">
      <c r="A40" s="10"/>
      <c r="B40" s="51" t="s">
        <v>268</v>
      </c>
      <c r="C40" s="10"/>
      <c r="D40" s="124" t="s">
        <v>85</v>
      </c>
      <c r="E40" s="10"/>
      <c r="F40" s="51" t="s">
        <v>20</v>
      </c>
      <c r="G40" s="10"/>
      <c r="H40" s="51" t="s">
        <v>315</v>
      </c>
      <c r="I40" s="10"/>
      <c r="J40" s="51" t="s">
        <v>168</v>
      </c>
      <c r="K40"/>
      <c r="L40" s="51" t="s">
        <v>142</v>
      </c>
      <c r="M40" s="10"/>
      <c r="N40" s="96" t="s">
        <v>144</v>
      </c>
      <c r="O40"/>
      <c r="P40" s="1" t="s">
        <v>73</v>
      </c>
      <c r="Q40" s="10"/>
      <c r="R40" s="94" t="s">
        <v>133</v>
      </c>
      <c r="S40" s="10"/>
      <c r="T40" s="94" t="s">
        <v>66</v>
      </c>
      <c r="U40" s="10"/>
      <c r="V40" s="19"/>
      <c r="W40" s="10"/>
      <c r="X40" s="10"/>
      <c r="Y40" s="10"/>
      <c r="Z40" s="10"/>
    </row>
    <row r="41" spans="1:26" x14ac:dyDescent="0.25">
      <c r="A41" s="10"/>
      <c r="B41" s="124" t="s">
        <v>271</v>
      </c>
      <c r="C41" s="10"/>
      <c r="D41" s="51" t="s">
        <v>258</v>
      </c>
      <c r="E41" s="10"/>
      <c r="F41" s="51" t="s">
        <v>23</v>
      </c>
      <c r="G41" s="10"/>
      <c r="H41" s="51" t="s">
        <v>34</v>
      </c>
      <c r="I41" s="10"/>
      <c r="J41" s="51" t="s">
        <v>16</v>
      </c>
      <c r="K41"/>
      <c r="L41" s="122" t="s">
        <v>90</v>
      </c>
      <c r="M41" s="10"/>
      <c r="N41" s="96" t="s">
        <v>39</v>
      </c>
      <c r="O41"/>
      <c r="P41" s="94" t="s">
        <v>139</v>
      </c>
      <c r="Q41" s="10"/>
      <c r="R41" s="94" t="s">
        <v>65</v>
      </c>
      <c r="S41" s="10"/>
      <c r="T41" s="94" t="s">
        <v>316</v>
      </c>
      <c r="U41" s="10"/>
      <c r="V41" s="19"/>
      <c r="W41" s="10"/>
      <c r="X41" s="10"/>
      <c r="Y41" s="10"/>
      <c r="Z41" s="10"/>
    </row>
    <row r="42" spans="1:26" x14ac:dyDescent="0.25">
      <c r="A42" s="10"/>
      <c r="B42" s="51" t="s">
        <v>12</v>
      </c>
      <c r="C42" s="10"/>
      <c r="D42" s="124" t="s">
        <v>86</v>
      </c>
      <c r="E42" s="10"/>
      <c r="F42" s="51" t="s">
        <v>92</v>
      </c>
      <c r="G42" s="10"/>
      <c r="H42" s="51" t="s">
        <v>109</v>
      </c>
      <c r="I42" s="10"/>
      <c r="J42" s="51" t="s">
        <v>95</v>
      </c>
      <c r="K42"/>
      <c r="L42" s="124" t="s">
        <v>45</v>
      </c>
      <c r="M42" s="10"/>
      <c r="N42" s="96" t="s">
        <v>42</v>
      </c>
      <c r="O42"/>
      <c r="P42" s="94" t="s">
        <v>64</v>
      </c>
      <c r="Q42" s="10"/>
      <c r="R42" s="94" t="s">
        <v>317</v>
      </c>
      <c r="S42" s="10"/>
      <c r="T42" s="94" t="s">
        <v>63</v>
      </c>
      <c r="U42" s="10"/>
      <c r="V42" s="19"/>
      <c r="W42" s="10"/>
      <c r="X42" s="10"/>
      <c r="Y42" s="10"/>
      <c r="Z42" s="10"/>
    </row>
    <row r="43" spans="1:26" x14ac:dyDescent="0.25">
      <c r="A43" s="10"/>
      <c r="B43" s="51" t="s">
        <v>284</v>
      </c>
      <c r="C43" s="10"/>
      <c r="D43" s="124" t="s">
        <v>257</v>
      </c>
      <c r="E43" s="10"/>
      <c r="F43" s="124" t="s">
        <v>318</v>
      </c>
      <c r="G43" s="10"/>
      <c r="H43" s="51" t="s">
        <v>296</v>
      </c>
      <c r="I43" s="10"/>
      <c r="J43" s="51" t="s">
        <v>319</v>
      </c>
      <c r="K43"/>
      <c r="L43" s="51" t="s">
        <v>282</v>
      </c>
      <c r="M43" s="10"/>
      <c r="N43" s="96" t="s">
        <v>45</v>
      </c>
      <c r="O43"/>
      <c r="P43" s="1" t="s">
        <v>74</v>
      </c>
      <c r="Q43" s="10"/>
      <c r="R43" s="94" t="s">
        <v>116</v>
      </c>
      <c r="S43" s="10"/>
      <c r="T43" s="94" t="s">
        <v>150</v>
      </c>
      <c r="U43" s="10"/>
      <c r="V43" s="19"/>
      <c r="W43" s="10"/>
      <c r="X43" s="10"/>
      <c r="Y43" s="10"/>
      <c r="Z43" s="10"/>
    </row>
    <row r="44" spans="1:26" x14ac:dyDescent="0.25">
      <c r="A44" s="10"/>
      <c r="B44" s="51" t="s">
        <v>286</v>
      </c>
      <c r="C44" s="10"/>
      <c r="D44" s="51" t="s">
        <v>262</v>
      </c>
      <c r="E44" s="10"/>
      <c r="F44" s="51" t="s">
        <v>138</v>
      </c>
      <c r="G44" s="10"/>
      <c r="H44" s="51" t="s">
        <v>300</v>
      </c>
      <c r="I44" s="10"/>
      <c r="J44" s="51" t="s">
        <v>144</v>
      </c>
      <c r="K44"/>
      <c r="L44" s="51" t="s">
        <v>320</v>
      </c>
      <c r="M44" s="10"/>
      <c r="N44" s="96" t="s">
        <v>282</v>
      </c>
      <c r="O44"/>
      <c r="P44" s="1" t="s">
        <v>120</v>
      </c>
      <c r="Q44" s="10"/>
      <c r="R44" s="94" t="s">
        <v>71</v>
      </c>
      <c r="S44" s="10"/>
      <c r="T44" s="94" t="s">
        <v>72</v>
      </c>
      <c r="U44" s="10"/>
      <c r="V44" s="19"/>
      <c r="W44" s="10"/>
      <c r="X44" s="10"/>
      <c r="Y44" s="10"/>
      <c r="Z44" s="10"/>
    </row>
    <row r="45" spans="1:26" x14ac:dyDescent="0.25">
      <c r="A45" s="10"/>
      <c r="B45" s="51" t="s">
        <v>288</v>
      </c>
      <c r="C45" s="10"/>
      <c r="D45" s="122" t="s">
        <v>321</v>
      </c>
      <c r="E45" s="10"/>
      <c r="F45" s="51" t="s">
        <v>29</v>
      </c>
      <c r="G45" s="10"/>
      <c r="H45" s="124" t="s">
        <v>130</v>
      </c>
      <c r="I45" s="10"/>
      <c r="J45" s="51" t="s">
        <v>39</v>
      </c>
      <c r="K45"/>
      <c r="L45" s="51" t="s">
        <v>152</v>
      </c>
      <c r="M45" s="10"/>
      <c r="N45" s="96" t="s">
        <v>320</v>
      </c>
      <c r="O45"/>
      <c r="P45" s="94" t="s">
        <v>67</v>
      </c>
      <c r="Q45" s="10"/>
      <c r="R45" s="94" t="s">
        <v>249</v>
      </c>
      <c r="S45" s="10"/>
      <c r="T45" s="94" t="s">
        <v>117</v>
      </c>
      <c r="U45" s="10"/>
      <c r="V45" s="19"/>
      <c r="W45" s="10"/>
      <c r="X45" s="10"/>
      <c r="Y45" s="10"/>
      <c r="Z45" s="10"/>
    </row>
    <row r="46" spans="1:26" x14ac:dyDescent="0.25">
      <c r="A46" s="10"/>
      <c r="B46" s="51" t="s">
        <v>146</v>
      </c>
      <c r="C46" s="10"/>
      <c r="D46" s="51" t="s">
        <v>322</v>
      </c>
      <c r="E46" s="10"/>
      <c r="F46" s="51" t="s">
        <v>140</v>
      </c>
      <c r="G46" s="10"/>
      <c r="H46" s="51" t="s">
        <v>17</v>
      </c>
      <c r="I46" s="10"/>
      <c r="J46" s="124" t="s">
        <v>42</v>
      </c>
      <c r="K46"/>
      <c r="L46" s="51" t="s">
        <v>48</v>
      </c>
      <c r="M46" s="10"/>
      <c r="N46" s="96" t="s">
        <v>95</v>
      </c>
      <c r="O46"/>
      <c r="P46" s="94" t="s">
        <v>70</v>
      </c>
      <c r="Q46"/>
      <c r="R46" s="94" t="s">
        <v>323</v>
      </c>
      <c r="S46" s="10"/>
      <c r="T46" s="1" t="s">
        <v>75</v>
      </c>
      <c r="U46" s="10"/>
      <c r="V46" s="10"/>
      <c r="W46" s="10"/>
      <c r="X46" s="10"/>
      <c r="Y46" s="10"/>
      <c r="Z46" s="10"/>
    </row>
    <row r="47" spans="1:26" x14ac:dyDescent="0.25">
      <c r="A47" s="10"/>
      <c r="B47" s="124" t="s">
        <v>100</v>
      </c>
      <c r="C47" s="10"/>
      <c r="D47" s="124" t="s">
        <v>324</v>
      </c>
      <c r="E47" s="10"/>
      <c r="F47" s="124" t="s">
        <v>167</v>
      </c>
      <c r="G47" s="10"/>
      <c r="H47" s="124" t="s">
        <v>134</v>
      </c>
      <c r="I47" s="10"/>
      <c r="J47" s="51" t="s">
        <v>30</v>
      </c>
      <c r="K47"/>
      <c r="L47" s="124" t="s">
        <v>27</v>
      </c>
      <c r="M47" s="10"/>
      <c r="N47" s="96" t="s">
        <v>319</v>
      </c>
      <c r="O47"/>
      <c r="P47" s="1"/>
      <c r="Q47"/>
      <c r="R47" s="94"/>
      <c r="S47" s="10"/>
      <c r="T47" s="1" t="s">
        <v>325</v>
      </c>
      <c r="U47" s="10"/>
      <c r="V47" s="10"/>
      <c r="W47" s="10"/>
      <c r="X47" s="10"/>
      <c r="Y47" s="10"/>
      <c r="Z47" s="10"/>
    </row>
    <row r="48" spans="1:26" x14ac:dyDescent="0.25">
      <c r="A48" s="10"/>
      <c r="B48" s="124" t="s">
        <v>326</v>
      </c>
      <c r="C48" s="10"/>
      <c r="D48" s="51" t="s">
        <v>44</v>
      </c>
      <c r="E48" s="10"/>
      <c r="F48" s="51" t="s">
        <v>327</v>
      </c>
      <c r="G48" s="10"/>
      <c r="H48" s="51" t="s">
        <v>22</v>
      </c>
      <c r="I48" s="10"/>
      <c r="J48" s="51" t="s">
        <v>328</v>
      </c>
      <c r="K48"/>
      <c r="L48" s="51" t="s">
        <v>329</v>
      </c>
      <c r="M48" s="10"/>
      <c r="N48" s="96" t="s">
        <v>245</v>
      </c>
      <c r="O48"/>
      <c r="P48" s="1"/>
      <c r="Q48"/>
      <c r="R48" s="94"/>
      <c r="S48" s="10"/>
      <c r="T48" s="1" t="s">
        <v>330</v>
      </c>
      <c r="U48" s="10"/>
      <c r="V48" s="10"/>
      <c r="W48" s="10"/>
      <c r="X48" s="10"/>
      <c r="Y48" s="10"/>
      <c r="Z48" s="10"/>
    </row>
    <row r="49" spans="1:26" x14ac:dyDescent="0.25">
      <c r="A49" s="10"/>
      <c r="B49" s="51" t="s">
        <v>248</v>
      </c>
      <c r="C49" s="10"/>
      <c r="D49" s="124" t="s">
        <v>194</v>
      </c>
      <c r="E49" s="10"/>
      <c r="F49" s="51" t="s">
        <v>106</v>
      </c>
      <c r="G49" s="10"/>
      <c r="H49" s="124" t="s">
        <v>111</v>
      </c>
      <c r="I49" s="10"/>
      <c r="J49" s="51" t="s">
        <v>331</v>
      </c>
      <c r="K49"/>
      <c r="L49" s="51" t="s">
        <v>245</v>
      </c>
      <c r="M49" s="10"/>
      <c r="N49" s="256" t="s">
        <v>332</v>
      </c>
      <c r="O49"/>
      <c r="P49" s="1"/>
      <c r="Q49"/>
      <c r="R49" s="94"/>
      <c r="S49" s="10"/>
      <c r="T49" s="33"/>
      <c r="U49" s="10"/>
      <c r="V49" s="10"/>
      <c r="W49" s="10"/>
      <c r="X49" s="10"/>
      <c r="Y49" s="10"/>
      <c r="Z49" s="10"/>
    </row>
    <row r="50" spans="1:26" x14ac:dyDescent="0.25">
      <c r="A50" s="10"/>
      <c r="B50" s="124" t="s">
        <v>293</v>
      </c>
      <c r="C50" s="10"/>
      <c r="D50" s="51" t="s">
        <v>290</v>
      </c>
      <c r="E50" s="10"/>
      <c r="F50" s="51" t="s">
        <v>43</v>
      </c>
      <c r="G50" s="10"/>
      <c r="H50" s="51" t="s">
        <v>51</v>
      </c>
      <c r="I50" s="10"/>
      <c r="J50" s="51" t="s">
        <v>333</v>
      </c>
      <c r="K50"/>
      <c r="L50" s="51" t="s">
        <v>186</v>
      </c>
      <c r="M50" s="10"/>
      <c r="N50" s="257"/>
      <c r="O50"/>
      <c r="P50" s="88" t="str">
        <f>P38&amp; " lag aktivitetsserie"</f>
        <v>7 lag aktivitetsserie</v>
      </c>
      <c r="Q50"/>
      <c r="R50" s="88" t="str">
        <f>R38&amp; " lag aktivitetsserie"</f>
        <v>7 lag aktivitetsserie</v>
      </c>
      <c r="S50" s="10"/>
      <c r="T50" s="88" t="str">
        <f>T38&amp; " lag aktivitetsserie"</f>
        <v>9 lag aktivitetsserie</v>
      </c>
      <c r="U50" s="10"/>
      <c r="V50" s="10"/>
      <c r="W50" s="10"/>
      <c r="X50" s="10"/>
      <c r="Y50" s="10"/>
      <c r="Z50" s="10"/>
    </row>
    <row r="51" spans="1:26" x14ac:dyDescent="0.25">
      <c r="A51" s="10"/>
      <c r="B51" s="124" t="s">
        <v>295</v>
      </c>
      <c r="C51" s="10"/>
      <c r="D51" s="51" t="s">
        <v>31</v>
      </c>
      <c r="E51" s="10"/>
      <c r="F51" s="51" t="s">
        <v>46</v>
      </c>
      <c r="G51" s="10"/>
      <c r="H51" s="212" t="s">
        <v>151</v>
      </c>
      <c r="I51"/>
      <c r="J51" s="51" t="s">
        <v>334</v>
      </c>
      <c r="K51"/>
      <c r="L51" s="51" t="s">
        <v>335</v>
      </c>
      <c r="M51" s="10"/>
      <c r="N51" s="10"/>
      <c r="O51"/>
      <c r="P51" s="80" t="s">
        <v>79</v>
      </c>
      <c r="Q51"/>
      <c r="R51" s="80" t="s">
        <v>79</v>
      </c>
      <c r="S51" s="10"/>
      <c r="T51" s="80" t="s">
        <v>79</v>
      </c>
      <c r="U51" s="10"/>
      <c r="V51" s="10"/>
      <c r="W51" s="10"/>
      <c r="X51" s="10"/>
      <c r="Y51" s="10"/>
      <c r="Z51" s="10"/>
    </row>
    <row r="52" spans="1:26" x14ac:dyDescent="0.25">
      <c r="A52" s="10"/>
      <c r="B52" s="124" t="s">
        <v>280</v>
      </c>
      <c r="C52" s="10"/>
      <c r="D52" s="124" t="s">
        <v>336</v>
      </c>
      <c r="E52" s="10"/>
      <c r="F52" s="51" t="s">
        <v>199</v>
      </c>
      <c r="G52" s="10"/>
      <c r="H52" s="223"/>
      <c r="I52" s="10"/>
      <c r="J52" s="124" t="s">
        <v>24</v>
      </c>
      <c r="K52"/>
      <c r="L52" s="51" t="s">
        <v>337</v>
      </c>
      <c r="M52" s="10"/>
      <c r="N52" s="10"/>
      <c r="O52" s="10"/>
      <c r="P52"/>
      <c r="Q52" s="10"/>
      <c r="R52" s="19"/>
      <c r="S52" s="10"/>
      <c r="T52" s="10"/>
      <c r="U52" s="10"/>
      <c r="V52" s="10"/>
      <c r="W52" s="10"/>
      <c r="X52" s="10"/>
      <c r="Y52" s="10"/>
      <c r="Z52" s="10"/>
    </row>
    <row r="53" spans="1:26" x14ac:dyDescent="0.25">
      <c r="A53" s="10"/>
      <c r="B53" s="96"/>
      <c r="C53" s="10"/>
      <c r="D53" s="51" t="s">
        <v>338</v>
      </c>
      <c r="E53" s="10"/>
      <c r="F53" s="51" t="s">
        <v>154</v>
      </c>
      <c r="G53" s="10"/>
      <c r="H53" s="96"/>
      <c r="I53" s="10"/>
      <c r="J53" s="51" t="s">
        <v>93</v>
      </c>
      <c r="K53"/>
      <c r="L53" s="118" t="s">
        <v>289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x14ac:dyDescent="0.25">
      <c r="A54" s="10"/>
      <c r="B54" s="105"/>
      <c r="C54" s="10"/>
      <c r="D54" s="51" t="s">
        <v>275</v>
      </c>
      <c r="E54" s="10"/>
      <c r="F54" s="51" t="s">
        <v>110</v>
      </c>
      <c r="G54" s="10"/>
      <c r="H54" s="105"/>
      <c r="I54" s="10"/>
      <c r="J54" s="124" t="s">
        <v>339</v>
      </c>
      <c r="K54"/>
      <c r="L54" s="118" t="s">
        <v>340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x14ac:dyDescent="0.25">
      <c r="A55" s="10"/>
      <c r="B55" s="105"/>
      <c r="C55" s="10"/>
      <c r="D55" s="96"/>
      <c r="E55" s="10"/>
      <c r="F55" s="110"/>
      <c r="G55" s="10"/>
      <c r="H55" s="105"/>
      <c r="I55" s="10"/>
      <c r="J55" s="51"/>
      <c r="K55"/>
      <c r="L55" s="96" t="s">
        <v>174</v>
      </c>
      <c r="M55" s="10"/>
      <c r="N55" s="10"/>
      <c r="O55" s="10"/>
      <c r="P55" s="19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x14ac:dyDescent="0.25">
      <c r="A56" s="10"/>
      <c r="B56" s="96"/>
      <c r="C56" s="10"/>
      <c r="D56" s="102"/>
      <c r="E56" s="10"/>
      <c r="F56" s="118"/>
      <c r="G56" s="10"/>
      <c r="H56" s="110"/>
      <c r="I56" s="10"/>
      <c r="J56" s="110"/>
      <c r="K56"/>
      <c r="L56" s="118"/>
      <c r="M56" s="10"/>
      <c r="N56" s="10"/>
      <c r="O56" s="10"/>
      <c r="P56" s="19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x14ac:dyDescent="0.25">
      <c r="A57" s="10"/>
      <c r="B57" s="105"/>
      <c r="C57" s="10"/>
      <c r="D57" s="105"/>
      <c r="E57" s="10"/>
      <c r="F57" s="96"/>
      <c r="G57" s="10"/>
      <c r="H57" s="96"/>
      <c r="I57" s="10"/>
      <c r="J57" s="105"/>
      <c r="K57"/>
      <c r="L57" s="118"/>
      <c r="M57" s="10"/>
      <c r="N57" s="10"/>
      <c r="O57" s="10"/>
      <c r="P57" s="19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x14ac:dyDescent="0.25">
      <c r="A58" s="10"/>
      <c r="B58" s="167" t="s">
        <v>175</v>
      </c>
      <c r="C58" s="10"/>
      <c r="D58" s="85" t="str">
        <f>D38&amp;" lag - aktivitetsserie"</f>
        <v>15 lag - aktivitetsserie</v>
      </c>
      <c r="E58" s="10"/>
      <c r="F58" s="85" t="str">
        <f>F38&amp;" lag - aktivitetsserie"</f>
        <v>15 lag - aktivitetsserie</v>
      </c>
      <c r="G58" s="10"/>
      <c r="H58" s="167" t="s">
        <v>175</v>
      </c>
      <c r="I58" s="10"/>
      <c r="J58" s="88" t="s">
        <v>175</v>
      </c>
      <c r="K58"/>
      <c r="L58" s="88" t="s">
        <v>341</v>
      </c>
      <c r="M58" s="10"/>
      <c r="N58" s="10"/>
      <c r="O58" s="10"/>
      <c r="P58" s="19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x14ac:dyDescent="0.25">
      <c r="A59" s="10"/>
      <c r="B59" s="80" t="s">
        <v>53</v>
      </c>
      <c r="C59" s="10"/>
      <c r="D59" s="80" t="s">
        <v>53</v>
      </c>
      <c r="E59" s="10"/>
      <c r="F59" s="80" t="s">
        <v>53</v>
      </c>
      <c r="G59" s="10"/>
      <c r="H59" s="80" t="s">
        <v>53</v>
      </c>
      <c r="I59" s="10"/>
      <c r="J59" s="80" t="s">
        <v>53</v>
      </c>
      <c r="K59"/>
      <c r="L59" s="80" t="s">
        <v>79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x14ac:dyDescent="0.25">
      <c r="A60" s="10"/>
      <c r="B60" s="141"/>
      <c r="C60" s="140"/>
      <c r="D60" s="10"/>
      <c r="E60"/>
      <c r="F60" s="10"/>
      <c r="G60"/>
      <c r="H60" s="10"/>
      <c r="I60" s="10"/>
      <c r="J60" s="140"/>
      <c r="K60"/>
      <c r="L60" s="10"/>
      <c r="M60"/>
      <c r="N60" s="19"/>
      <c r="O60" s="10"/>
      <c r="P60" s="19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x14ac:dyDescent="0.25">
      <c r="A61" s="10"/>
      <c r="B61" s="141"/>
      <c r="C61" s="140"/>
      <c r="D61" s="10"/>
      <c r="E61"/>
      <c r="F61" s="10"/>
      <c r="G61"/>
      <c r="H61" s="10"/>
      <c r="I61" s="10"/>
      <c r="K61"/>
      <c r="L61" s="19"/>
      <c r="M61"/>
      <c r="N61" s="19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x14ac:dyDescent="0.25">
      <c r="A62" s="10"/>
      <c r="B62" s="10"/>
      <c r="C62"/>
      <c r="D62"/>
      <c r="E62"/>
      <c r="F62" s="10"/>
      <c r="G62"/>
      <c r="H62" s="10"/>
      <c r="I62" s="10"/>
      <c r="K62"/>
      <c r="L62" s="10"/>
      <c r="M62"/>
      <c r="N62" s="19"/>
      <c r="O62" s="10"/>
      <c r="P62" s="19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x14ac:dyDescent="0.25">
      <c r="A63" s="10"/>
      <c r="B63" s="10"/>
      <c r="C63" s="10"/>
      <c r="D63" s="21"/>
      <c r="E63"/>
      <c r="F63" s="10"/>
      <c r="G63"/>
      <c r="H63" s="10"/>
      <c r="I63" s="10"/>
      <c r="K63"/>
      <c r="L63" s="10"/>
      <c r="M63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x14ac:dyDescent="0.25">
      <c r="A64" s="10"/>
      <c r="B64" s="10"/>
      <c r="C64" s="10"/>
      <c r="D64" s="10"/>
      <c r="E64" s="10"/>
      <c r="F64" s="10"/>
      <c r="G64" s="10"/>
      <c r="H64" s="10"/>
      <c r="I64" s="10"/>
      <c r="K64"/>
      <c r="L64" s="10"/>
      <c r="M64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x14ac:dyDescent="0.25">
      <c r="A65" s="10"/>
      <c r="B65" s="10"/>
      <c r="C65" s="10"/>
      <c r="D65" s="10"/>
      <c r="E65" s="10"/>
      <c r="F65" s="10"/>
      <c r="G65" s="10"/>
      <c r="H65" s="10"/>
      <c r="I65" s="10"/>
      <c r="K65"/>
      <c r="L65" s="10"/>
      <c r="M65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x14ac:dyDescent="0.25">
      <c r="A66" s="10"/>
      <c r="B66" s="2"/>
      <c r="C66" s="2"/>
      <c r="D66" s="10"/>
      <c r="E66" s="10"/>
      <c r="F66" s="2"/>
      <c r="G66" s="2"/>
      <c r="H66" s="10"/>
      <c r="I66" s="10"/>
      <c r="K66"/>
      <c r="L66"/>
      <c r="M66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s="65" customFormat="1" ht="21" x14ac:dyDescent="0.35">
      <c r="B67" s="66" t="s">
        <v>342</v>
      </c>
      <c r="D67" s="66">
        <f>B69+D69+F69+H69</f>
        <v>74</v>
      </c>
      <c r="E67" s="66" t="s">
        <v>6</v>
      </c>
      <c r="F67" s="68"/>
    </row>
    <row r="68" spans="1:26" ht="21" x14ac:dyDescent="0.35">
      <c r="A68" s="10"/>
      <c r="B68" s="49" t="s">
        <v>343</v>
      </c>
      <c r="C68" s="2"/>
      <c r="D68" s="10"/>
      <c r="E68" s="10"/>
      <c r="F68" s="10"/>
      <c r="G68" s="2"/>
      <c r="H68" s="10"/>
      <c r="I68" s="10"/>
      <c r="J68" s="121" t="s">
        <v>54</v>
      </c>
      <c r="K68"/>
      <c r="L68" s="10"/>
      <c r="M68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x14ac:dyDescent="0.25">
      <c r="A69" s="10"/>
      <c r="B69" s="21">
        <f>COUNTA(B71:B90)</f>
        <v>19</v>
      </c>
      <c r="C69" s="10"/>
      <c r="D69" s="21">
        <f>COUNTA(D71:D90)</f>
        <v>19</v>
      </c>
      <c r="E69" s="10"/>
      <c r="F69" s="21">
        <f>COUNTA(F71:F90)</f>
        <v>18</v>
      </c>
      <c r="G69" s="10"/>
      <c r="H69" s="21">
        <f>COUNTA(H71:H90)</f>
        <v>18</v>
      </c>
      <c r="I69" s="10"/>
      <c r="K69"/>
      <c r="L69" s="10"/>
      <c r="M69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x14ac:dyDescent="0.25">
      <c r="A70" s="10"/>
      <c r="B70" s="76" t="s">
        <v>344</v>
      </c>
      <c r="C70" s="10"/>
      <c r="D70" s="76" t="s">
        <v>345</v>
      </c>
      <c r="E70" s="10"/>
      <c r="F70" s="81" t="s">
        <v>346</v>
      </c>
      <c r="G70" s="10"/>
      <c r="H70" s="81" t="s">
        <v>347</v>
      </c>
      <c r="I70" s="10"/>
      <c r="J70" s="10" t="s">
        <v>122</v>
      </c>
      <c r="K70"/>
      <c r="L70" s="10"/>
      <c r="M70"/>
      <c r="N70" s="10" t="s">
        <v>55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x14ac:dyDescent="0.25">
      <c r="A71" s="10"/>
      <c r="B71" s="174" t="s">
        <v>15</v>
      </c>
      <c r="C71" s="44"/>
      <c r="D71" s="174" t="s">
        <v>130</v>
      </c>
      <c r="E71" s="10"/>
      <c r="F71" s="51" t="s">
        <v>338</v>
      </c>
      <c r="G71" s="10"/>
      <c r="H71" s="51" t="s">
        <v>268</v>
      </c>
      <c r="I71" s="10"/>
      <c r="J71" s="21">
        <f>COUNTA(J73:J87)</f>
        <v>9</v>
      </c>
      <c r="K71"/>
      <c r="L71" s="21">
        <f>COUNTA(L73:L83)</f>
        <v>8</v>
      </c>
      <c r="M71" s="27"/>
      <c r="N71" s="5">
        <v>17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x14ac:dyDescent="0.25">
      <c r="A72" s="10"/>
      <c r="B72" s="174" t="s">
        <v>166</v>
      </c>
      <c r="C72" s="44"/>
      <c r="D72" s="174" t="s">
        <v>17</v>
      </c>
      <c r="E72" s="10"/>
      <c r="F72" s="51" t="s">
        <v>275</v>
      </c>
      <c r="G72" s="10"/>
      <c r="H72" s="51" t="s">
        <v>337</v>
      </c>
      <c r="I72" s="10"/>
      <c r="J72" s="72" t="s">
        <v>348</v>
      </c>
      <c r="K72"/>
      <c r="L72" s="79" t="s">
        <v>349</v>
      </c>
      <c r="M72" s="27"/>
      <c r="N72" s="72" t="s">
        <v>348</v>
      </c>
      <c r="O72" s="12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x14ac:dyDescent="0.25">
      <c r="A73" s="10"/>
      <c r="B73" s="174" t="s">
        <v>350</v>
      </c>
      <c r="C73" s="44"/>
      <c r="D73" s="174" t="s">
        <v>168</v>
      </c>
      <c r="E73" s="10"/>
      <c r="F73" s="51" t="s">
        <v>12</v>
      </c>
      <c r="G73" s="10"/>
      <c r="H73" s="51" t="s">
        <v>351</v>
      </c>
      <c r="I73" s="10"/>
      <c r="J73" s="20" t="s">
        <v>133</v>
      </c>
      <c r="K73"/>
      <c r="L73" s="20" t="s">
        <v>59</v>
      </c>
      <c r="M73" s="27"/>
      <c r="N73" s="20" t="s">
        <v>74</v>
      </c>
      <c r="O73" s="10"/>
      <c r="P73" s="10"/>
      <c r="Q73" s="18"/>
      <c r="R73" s="10"/>
      <c r="S73" s="10"/>
      <c r="T73" s="10"/>
      <c r="U73" s="10"/>
      <c r="V73" s="10"/>
      <c r="W73" s="10"/>
      <c r="X73" s="10"/>
      <c r="Y73" s="10"/>
      <c r="Z73" s="10"/>
    </row>
    <row r="74" spans="1:26" x14ac:dyDescent="0.25">
      <c r="A74" s="10"/>
      <c r="B74" s="174" t="s">
        <v>88</v>
      </c>
      <c r="C74" s="44"/>
      <c r="D74" s="174" t="s">
        <v>16</v>
      </c>
      <c r="E74" s="10"/>
      <c r="F74" s="51" t="s">
        <v>257</v>
      </c>
      <c r="G74" s="10"/>
      <c r="H74" s="51" t="s">
        <v>22</v>
      </c>
      <c r="I74" s="10"/>
      <c r="J74" s="20" t="s">
        <v>65</v>
      </c>
      <c r="K74"/>
      <c r="L74" s="20" t="s">
        <v>64</v>
      </c>
      <c r="M74" s="27"/>
      <c r="N74" s="20" t="s">
        <v>116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x14ac:dyDescent="0.25">
      <c r="A75" s="10"/>
      <c r="B75" s="174" t="s">
        <v>186</v>
      </c>
      <c r="C75" s="10"/>
      <c r="D75" s="51" t="s">
        <v>331</v>
      </c>
      <c r="E75" s="10"/>
      <c r="F75" s="51" t="s">
        <v>335</v>
      </c>
      <c r="G75" s="10"/>
      <c r="H75" s="51" t="s">
        <v>25</v>
      </c>
      <c r="I75" s="10"/>
      <c r="J75" s="20" t="s">
        <v>116</v>
      </c>
      <c r="K75"/>
      <c r="L75" s="20" t="s">
        <v>323</v>
      </c>
      <c r="M75" s="27"/>
      <c r="N75" s="20" t="s">
        <v>71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x14ac:dyDescent="0.25">
      <c r="A76" s="10"/>
      <c r="B76" s="174" t="s">
        <v>335</v>
      </c>
      <c r="C76" s="10"/>
      <c r="D76" s="174" t="s">
        <v>132</v>
      </c>
      <c r="E76" s="10"/>
      <c r="F76" s="208" t="s">
        <v>352</v>
      </c>
      <c r="G76" s="10"/>
      <c r="H76" s="51" t="s">
        <v>289</v>
      </c>
      <c r="I76" s="10"/>
      <c r="J76" s="20" t="s">
        <v>71</v>
      </c>
      <c r="K76"/>
      <c r="L76" s="20" t="s">
        <v>66</v>
      </c>
      <c r="M76" s="27"/>
      <c r="N76" s="20" t="s">
        <v>249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x14ac:dyDescent="0.25">
      <c r="A77" s="10"/>
      <c r="B77" s="174" t="s">
        <v>97</v>
      </c>
      <c r="C77" s="10"/>
      <c r="D77" s="174" t="s">
        <v>134</v>
      </c>
      <c r="E77" s="10"/>
      <c r="F77" s="208" t="s">
        <v>136</v>
      </c>
      <c r="G77" s="10"/>
      <c r="H77" s="51" t="s">
        <v>95</v>
      </c>
      <c r="I77" s="10"/>
      <c r="J77" s="20" t="s">
        <v>249</v>
      </c>
      <c r="K77"/>
      <c r="L77" s="20" t="s">
        <v>73</v>
      </c>
      <c r="M77" s="27"/>
      <c r="N77" s="20" t="s">
        <v>76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x14ac:dyDescent="0.25">
      <c r="A78" s="10"/>
      <c r="B78" s="174" t="s">
        <v>167</v>
      </c>
      <c r="C78" s="10"/>
      <c r="D78" s="174" t="s">
        <v>92</v>
      </c>
      <c r="E78" s="10"/>
      <c r="F78" s="51" t="s">
        <v>138</v>
      </c>
      <c r="G78" s="10"/>
      <c r="H78" s="51" t="s">
        <v>100</v>
      </c>
      <c r="I78" s="10"/>
      <c r="J78" s="20" t="s">
        <v>74</v>
      </c>
      <c r="K78" s="128"/>
      <c r="L78" s="20" t="s">
        <v>353</v>
      </c>
      <c r="M78" s="27"/>
      <c r="N78" s="20" t="s">
        <v>67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x14ac:dyDescent="0.25">
      <c r="A79" s="10"/>
      <c r="B79" s="174" t="s">
        <v>90</v>
      </c>
      <c r="C79" s="10"/>
      <c r="D79" s="174" t="s">
        <v>24</v>
      </c>
      <c r="E79" s="10"/>
      <c r="F79" s="51" t="s">
        <v>299</v>
      </c>
      <c r="G79" s="10"/>
      <c r="H79" s="51" t="s">
        <v>101</v>
      </c>
      <c r="I79" s="10"/>
      <c r="J79" s="20" t="s">
        <v>76</v>
      </c>
      <c r="K79" s="128"/>
      <c r="L79" s="20" t="s">
        <v>119</v>
      </c>
      <c r="M79" s="27"/>
      <c r="N79" s="20" t="s">
        <v>133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x14ac:dyDescent="0.25">
      <c r="A80" s="10"/>
      <c r="B80" s="174" t="s">
        <v>276</v>
      </c>
      <c r="C80" s="10"/>
      <c r="D80" s="174" t="s">
        <v>354</v>
      </c>
      <c r="E80" s="10"/>
      <c r="F80" s="51" t="s">
        <v>321</v>
      </c>
      <c r="G80" s="10"/>
      <c r="H80" s="51" t="s">
        <v>27</v>
      </c>
      <c r="I80" s="10"/>
      <c r="J80" s="20" t="s">
        <v>67</v>
      </c>
      <c r="K80" s="128"/>
      <c r="L80" s="20" t="s">
        <v>75</v>
      </c>
      <c r="M80" s="27"/>
      <c r="N80" s="20" t="s">
        <v>150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x14ac:dyDescent="0.25">
      <c r="A81" s="10"/>
      <c r="B81" s="174" t="s">
        <v>30</v>
      </c>
      <c r="C81" s="10"/>
      <c r="D81" s="174" t="s">
        <v>142</v>
      </c>
      <c r="E81" s="10"/>
      <c r="F81" s="51" t="s">
        <v>355</v>
      </c>
      <c r="G81" s="10"/>
      <c r="H81" s="51" t="s">
        <v>223</v>
      </c>
      <c r="I81" s="10"/>
      <c r="J81" s="20" t="s">
        <v>150</v>
      </c>
      <c r="K81" s="128"/>
      <c r="L81" s="38"/>
      <c r="M81" s="27"/>
      <c r="N81" s="20" t="s">
        <v>65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x14ac:dyDescent="0.25">
      <c r="A82" s="10"/>
      <c r="B82" s="174" t="s">
        <v>194</v>
      </c>
      <c r="C82" s="10"/>
      <c r="D82" s="174" t="s">
        <v>315</v>
      </c>
      <c r="E82" s="10"/>
      <c r="F82" s="51" t="s">
        <v>324</v>
      </c>
      <c r="G82" s="10"/>
      <c r="H82" s="51" t="s">
        <v>33</v>
      </c>
      <c r="I82" s="10"/>
      <c r="J82" s="20"/>
      <c r="K82" s="128"/>
      <c r="L82" s="38"/>
      <c r="M82" s="27"/>
      <c r="N82" s="20" t="s">
        <v>73</v>
      </c>
      <c r="O82" s="10"/>
      <c r="P82" s="10"/>
      <c r="Q82" s="18"/>
      <c r="R82" s="10"/>
      <c r="S82" s="10"/>
      <c r="T82" s="10"/>
      <c r="U82" s="10"/>
      <c r="V82" s="10"/>
      <c r="W82" s="10"/>
      <c r="X82" s="10"/>
      <c r="Y82" s="10"/>
      <c r="Z82" s="10"/>
    </row>
    <row r="83" spans="1:26" x14ac:dyDescent="0.25">
      <c r="A83" s="10"/>
      <c r="B83" s="174" t="s">
        <v>290</v>
      </c>
      <c r="C83" s="10"/>
      <c r="D83" s="174" t="s">
        <v>328</v>
      </c>
      <c r="E83" s="10"/>
      <c r="F83" s="51" t="s">
        <v>356</v>
      </c>
      <c r="G83" s="10"/>
      <c r="H83" s="51" t="s">
        <v>326</v>
      </c>
      <c r="I83" s="10"/>
      <c r="J83" s="20"/>
      <c r="K83" s="128"/>
      <c r="L83" s="38"/>
      <c r="M83" s="27"/>
      <c r="N83" s="20" t="s">
        <v>353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x14ac:dyDescent="0.25">
      <c r="A84" s="10"/>
      <c r="B84" s="174" t="s">
        <v>144</v>
      </c>
      <c r="C84" s="10"/>
      <c r="D84" s="174" t="s">
        <v>357</v>
      </c>
      <c r="E84" s="10"/>
      <c r="F84" s="51" t="s">
        <v>145</v>
      </c>
      <c r="G84" s="10"/>
      <c r="H84" s="51" t="s">
        <v>296</v>
      </c>
      <c r="I84" s="10"/>
      <c r="J84" s="20"/>
      <c r="K84" s="128"/>
      <c r="L84" s="38"/>
      <c r="M84" s="27"/>
      <c r="N84" s="20" t="s">
        <v>323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x14ac:dyDescent="0.25">
      <c r="A85" s="10"/>
      <c r="B85" s="174" t="s">
        <v>39</v>
      </c>
      <c r="C85" s="10"/>
      <c r="D85" s="174" t="s">
        <v>107</v>
      </c>
      <c r="E85" s="10"/>
      <c r="F85" s="51" t="s">
        <v>248</v>
      </c>
      <c r="G85" s="10"/>
      <c r="H85" s="51" t="s">
        <v>300</v>
      </c>
      <c r="I85" s="10"/>
      <c r="J85" s="20"/>
      <c r="K85" s="128"/>
      <c r="L85" s="38"/>
      <c r="M85" s="27"/>
      <c r="N85" s="20" t="s">
        <v>66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x14ac:dyDescent="0.25">
      <c r="A86" s="10"/>
      <c r="B86" s="174" t="s">
        <v>109</v>
      </c>
      <c r="C86" s="10"/>
      <c r="D86" s="174" t="s">
        <v>42</v>
      </c>
      <c r="E86" s="10"/>
      <c r="F86" s="51" t="s">
        <v>48</v>
      </c>
      <c r="G86" s="10"/>
      <c r="H86" s="51" t="s">
        <v>152</v>
      </c>
      <c r="I86" s="10"/>
      <c r="J86" s="22"/>
      <c r="K86" s="128"/>
      <c r="L86" s="38"/>
      <c r="M86" s="27"/>
      <c r="N86" s="1" t="s">
        <v>59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x14ac:dyDescent="0.25">
      <c r="A87" s="10"/>
      <c r="B87" s="174" t="s">
        <v>111</v>
      </c>
      <c r="C87" s="10"/>
      <c r="D87" s="174" t="s">
        <v>45</v>
      </c>
      <c r="E87" s="10"/>
      <c r="F87" s="51" t="s">
        <v>51</v>
      </c>
      <c r="G87" s="10"/>
      <c r="H87" s="51" t="s">
        <v>172</v>
      </c>
      <c r="I87" s="10"/>
      <c r="J87" s="22"/>
      <c r="K87" s="128"/>
      <c r="L87" s="87" t="str">
        <f>L71&amp; " lag aktivitetsserie"</f>
        <v>8 lag aktivitetsserie</v>
      </c>
      <c r="M87" s="27"/>
      <c r="N87" s="1" t="s">
        <v>64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x14ac:dyDescent="0.25">
      <c r="A88" s="10"/>
      <c r="B88" s="174" t="s">
        <v>106</v>
      </c>
      <c r="C88" s="10"/>
      <c r="D88" s="174" t="s">
        <v>43</v>
      </c>
      <c r="E88" s="10"/>
      <c r="F88" s="51" t="s">
        <v>43</v>
      </c>
      <c r="G88" s="10"/>
      <c r="H88" s="51" t="s">
        <v>151</v>
      </c>
      <c r="I88" s="10"/>
      <c r="J88" s="72" t="str">
        <f>J71&amp;" lag - aktivitetsserie"</f>
        <v>9 lag - aktivitetsserie</v>
      </c>
      <c r="K88" s="128"/>
      <c r="L88" s="82" t="s">
        <v>53</v>
      </c>
      <c r="M88" s="27"/>
      <c r="N88" s="166" t="s">
        <v>119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x14ac:dyDescent="0.25">
      <c r="A89" s="10"/>
      <c r="B89" s="174" t="s">
        <v>110</v>
      </c>
      <c r="C89" s="10"/>
      <c r="D89" s="175" t="s">
        <v>154</v>
      </c>
      <c r="E89" s="10"/>
      <c r="F89" s="96"/>
      <c r="G89" s="10"/>
      <c r="H89" s="96"/>
      <c r="I89" s="10"/>
      <c r="J89" s="72" t="s">
        <v>53</v>
      </c>
      <c r="K89" s="128"/>
      <c r="L89" s="10"/>
      <c r="M89" s="27"/>
      <c r="N89" s="166" t="s">
        <v>75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x14ac:dyDescent="0.25">
      <c r="A90" s="10"/>
      <c r="B90" s="102"/>
      <c r="C90" s="10"/>
      <c r="D90" s="22"/>
      <c r="E90" s="10"/>
      <c r="F90" s="102"/>
      <c r="G90" s="10"/>
      <c r="H90" s="102"/>
      <c r="I90" s="10"/>
      <c r="J90" s="10"/>
      <c r="K90" s="128"/>
      <c r="L90" s="10"/>
      <c r="M90" s="27"/>
      <c r="N90" s="72" t="str">
        <f>N71&amp; " lag aktivitetsserie"</f>
        <v>17 lag aktivitetsserie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x14ac:dyDescent="0.25">
      <c r="A91" s="10"/>
      <c r="B91" s="85" t="str">
        <f>B69&amp;" lag - aktivitetsserie"</f>
        <v>19 lag - aktivitetsserie</v>
      </c>
      <c r="C91" s="10"/>
      <c r="D91" s="85" t="str">
        <f>D69&amp;" lag - aktivitetsserie"</f>
        <v>19 lag - aktivitetsserie</v>
      </c>
      <c r="E91" s="10"/>
      <c r="F91" s="87" t="s">
        <v>358</v>
      </c>
      <c r="G91" s="10"/>
      <c r="H91" s="87" t="s">
        <v>358</v>
      </c>
      <c r="I91" s="10"/>
      <c r="K91" s="128"/>
      <c r="L91" s="10"/>
      <c r="M91" s="27"/>
      <c r="N91" s="72" t="s">
        <v>53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x14ac:dyDescent="0.25">
      <c r="A92" s="10"/>
      <c r="B92" s="77" t="s">
        <v>53</v>
      </c>
      <c r="C92" s="10"/>
      <c r="D92" s="77" t="s">
        <v>53</v>
      </c>
      <c r="E92" s="10"/>
      <c r="F92" s="82" t="s">
        <v>53</v>
      </c>
      <c r="G92" s="10"/>
      <c r="H92" s="82" t="s">
        <v>53</v>
      </c>
      <c r="I92" s="10"/>
      <c r="K92" s="128"/>
      <c r="L92" s="10"/>
      <c r="M92" s="27"/>
      <c r="N92" s="27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x14ac:dyDescent="0.25">
      <c r="A93" s="10"/>
      <c r="B93" s="10"/>
      <c r="C93" s="10"/>
      <c r="D93" s="10"/>
      <c r="E93" s="10"/>
      <c r="F93" s="10"/>
      <c r="G93" s="10"/>
      <c r="H93" s="10"/>
      <c r="I93" s="10"/>
      <c r="K93" s="128"/>
      <c r="L93" s="10"/>
      <c r="M93" s="27"/>
      <c r="N93" s="27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x14ac:dyDescent="0.25">
      <c r="A94" s="10"/>
      <c r="B94" s="10"/>
      <c r="C94" s="10"/>
      <c r="D94" s="10"/>
      <c r="E94" s="10"/>
      <c r="F94" s="10"/>
      <c r="G94" s="10"/>
      <c r="H94" s="10"/>
      <c r="I94" s="10"/>
      <c r="K94" s="128"/>
      <c r="L94" s="10"/>
      <c r="M94" s="27"/>
      <c r="N94" s="27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x14ac:dyDescent="0.25">
      <c r="A95" s="10"/>
      <c r="B95" s="10"/>
      <c r="C95" s="10"/>
      <c r="D95" s="10"/>
      <c r="E95" s="10"/>
      <c r="F95" s="10"/>
      <c r="G95" s="10"/>
      <c r="H95" s="10"/>
      <c r="I95" s="10"/>
      <c r="K95" s="128"/>
      <c r="L95" s="10"/>
      <c r="M95" s="27"/>
      <c r="N95" s="27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x14ac:dyDescent="0.25">
      <c r="A96" s="10"/>
      <c r="B96" s="10"/>
      <c r="C96" s="10"/>
      <c r="D96" s="10"/>
      <c r="E96" s="10"/>
      <c r="F96" s="10"/>
      <c r="G96" s="10"/>
      <c r="H96" s="10"/>
      <c r="I96" s="10"/>
      <c r="K96" s="128"/>
      <c r="L96" s="10"/>
      <c r="M96" s="27"/>
      <c r="N96" s="27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x14ac:dyDescent="0.25">
      <c r="A97" s="10"/>
      <c r="B97" s="10"/>
      <c r="C97" s="10"/>
      <c r="D97" s="10"/>
      <c r="E97" s="10"/>
      <c r="F97" s="10"/>
      <c r="G97" s="10"/>
      <c r="H97" s="10"/>
      <c r="I97" s="10"/>
      <c r="K97" s="128"/>
      <c r="L97" s="10"/>
      <c r="M97" s="27"/>
      <c r="N97" s="27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x14ac:dyDescent="0.25">
      <c r="A98" s="10"/>
      <c r="B98" s="10"/>
      <c r="C98" s="10"/>
      <c r="D98" s="10"/>
      <c r="E98" s="10"/>
      <c r="F98" s="10"/>
      <c r="G98" s="10"/>
      <c r="H98" s="10"/>
      <c r="I98" s="10"/>
      <c r="K98" s="128"/>
      <c r="L98" s="10"/>
      <c r="M98" s="27"/>
      <c r="N98" s="27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x14ac:dyDescent="0.25">
      <c r="A99" s="10"/>
      <c r="B99" s="10"/>
      <c r="C99" s="10"/>
      <c r="D99" s="10"/>
      <c r="E99" s="10"/>
      <c r="F99" s="10"/>
      <c r="G99" s="10"/>
      <c r="H99" s="10"/>
      <c r="I99" s="10"/>
      <c r="K99" s="10"/>
      <c r="L99" s="10"/>
      <c r="M99" s="27"/>
      <c r="N99" s="27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s="67" customFormat="1" ht="21" x14ac:dyDescent="0.35">
      <c r="B100" s="66" t="s">
        <v>359</v>
      </c>
      <c r="C100" s="66"/>
      <c r="D100" s="66">
        <f ca="1">B102+D102+H102+J102+F102+L105+N105</f>
        <v>87</v>
      </c>
      <c r="E100" s="66" t="s">
        <v>6</v>
      </c>
      <c r="F100" s="66"/>
      <c r="M100" s="137"/>
      <c r="N100" s="137"/>
    </row>
    <row r="101" spans="1:26" ht="18.75" x14ac:dyDescent="0.3">
      <c r="A101" s="10"/>
      <c r="B101" s="49"/>
      <c r="C101" s="10"/>
      <c r="D101" s="10"/>
      <c r="E101" s="10"/>
      <c r="F101" s="10"/>
      <c r="G101" s="10"/>
      <c r="H101" s="10"/>
      <c r="I101" s="10"/>
      <c r="K101" s="10"/>
      <c r="L101" s="49" t="s">
        <v>54</v>
      </c>
      <c r="M101" s="10"/>
      <c r="N101" s="10"/>
      <c r="O101" s="10"/>
      <c r="P101" s="49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x14ac:dyDescent="0.25">
      <c r="A102" s="10"/>
      <c r="B102" s="21">
        <f>COUNTA(B104:B127)</f>
        <v>15</v>
      </c>
      <c r="C102" s="10"/>
      <c r="D102" s="21">
        <f>COUNTA(D104:D124)</f>
        <v>15</v>
      </c>
      <c r="E102" s="10"/>
      <c r="F102" s="21">
        <f>COUNTA(F104:F126)</f>
        <v>16</v>
      </c>
      <c r="G102" s="10"/>
      <c r="H102" s="21">
        <f>COUNTA(H104:H128)</f>
        <v>15</v>
      </c>
      <c r="I102" s="10"/>
      <c r="J102" s="21">
        <f ca="1">COUNTA(J102:J108)</f>
        <v>0</v>
      </c>
      <c r="K102" s="10"/>
      <c r="L102" s="10"/>
      <c r="M102" s="44"/>
      <c r="N102" s="10"/>
      <c r="O102" s="10"/>
      <c r="P102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x14ac:dyDescent="0.25">
      <c r="A103" s="10"/>
      <c r="B103" s="76" t="s">
        <v>360</v>
      </c>
      <c r="C103" s="10"/>
      <c r="D103" s="76" t="s">
        <v>361</v>
      </c>
      <c r="E103" s="10"/>
      <c r="F103" s="81" t="s">
        <v>362</v>
      </c>
      <c r="G103" s="10"/>
      <c r="H103" s="81" t="s">
        <v>363</v>
      </c>
      <c r="I103" s="10"/>
      <c r="J103" s="228" t="s">
        <v>363</v>
      </c>
      <c r="K103" s="10"/>
      <c r="L103" s="10"/>
      <c r="M103" s="44"/>
      <c r="N103" s="10"/>
      <c r="O103" s="10"/>
      <c r="P103" s="10" t="s">
        <v>179</v>
      </c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x14ac:dyDescent="0.25">
      <c r="A104" s="10"/>
      <c r="B104" s="51" t="s">
        <v>267</v>
      </c>
      <c r="C104"/>
      <c r="D104" s="51" t="s">
        <v>92</v>
      </c>
      <c r="E104" s="10"/>
      <c r="F104" s="51" t="s">
        <v>364</v>
      </c>
      <c r="G104" s="10"/>
      <c r="H104" s="51" t="s">
        <v>336</v>
      </c>
      <c r="I104" s="10"/>
      <c r="J104" s="226" t="s">
        <v>365</v>
      </c>
      <c r="K104" s="10"/>
      <c r="L104" s="10"/>
      <c r="M104" s="44"/>
      <c r="N104" s="10"/>
      <c r="O104" s="10"/>
      <c r="P104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x14ac:dyDescent="0.25">
      <c r="A105" s="10"/>
      <c r="B105" s="51" t="s">
        <v>166</v>
      </c>
      <c r="C105"/>
      <c r="D105" s="51" t="s">
        <v>132</v>
      </c>
      <c r="E105" s="10"/>
      <c r="F105" s="122" t="s">
        <v>17</v>
      </c>
      <c r="G105" s="10"/>
      <c r="H105" s="122" t="s">
        <v>326</v>
      </c>
      <c r="I105" s="10"/>
      <c r="J105" s="226" t="s">
        <v>366</v>
      </c>
      <c r="K105" s="10"/>
      <c r="L105" s="21">
        <f>COUNTA(L107:L116)</f>
        <v>10</v>
      </c>
      <c r="M105" s="44"/>
      <c r="N105" s="21">
        <f>COUNTA(N107:N117)</f>
        <v>11</v>
      </c>
      <c r="O105" s="10"/>
      <c r="P105" s="5">
        <v>10</v>
      </c>
      <c r="Q105" s="10"/>
      <c r="R105" s="21">
        <v>11</v>
      </c>
      <c r="S105" s="10"/>
      <c r="T105" s="10"/>
      <c r="U105" s="10"/>
      <c r="V105" s="10"/>
      <c r="W105" s="10"/>
      <c r="X105" s="10"/>
      <c r="Y105" s="10"/>
      <c r="Z105" s="10"/>
    </row>
    <row r="106" spans="1:26" x14ac:dyDescent="0.25">
      <c r="A106" s="10"/>
      <c r="B106" s="51" t="s">
        <v>168</v>
      </c>
      <c r="C106"/>
      <c r="D106" s="51" t="s">
        <v>134</v>
      </c>
      <c r="E106" s="10"/>
      <c r="F106" s="51" t="s">
        <v>337</v>
      </c>
      <c r="G106" s="10"/>
      <c r="H106" s="51" t="s">
        <v>284</v>
      </c>
      <c r="I106" s="10"/>
      <c r="J106" s="227" t="s">
        <v>367</v>
      </c>
      <c r="K106" s="10"/>
      <c r="L106" s="76" t="s">
        <v>368</v>
      </c>
      <c r="M106" s="44"/>
      <c r="N106" s="130" t="s">
        <v>369</v>
      </c>
      <c r="O106" s="10"/>
      <c r="P106" s="72" t="s">
        <v>368</v>
      </c>
      <c r="Q106" s="10"/>
      <c r="R106" s="72" t="s">
        <v>368</v>
      </c>
      <c r="S106" s="10"/>
      <c r="T106" s="10"/>
      <c r="U106" s="10"/>
      <c r="V106" s="10"/>
      <c r="W106" s="10"/>
      <c r="X106" s="10"/>
      <c r="Y106" s="10"/>
      <c r="Z106" s="10"/>
    </row>
    <row r="107" spans="1:26" x14ac:dyDescent="0.25">
      <c r="A107" s="10"/>
      <c r="B107" s="51" t="s">
        <v>335</v>
      </c>
      <c r="C107"/>
      <c r="D107" s="51" t="s">
        <v>152</v>
      </c>
      <c r="E107" s="10"/>
      <c r="F107" s="51" t="s">
        <v>87</v>
      </c>
      <c r="G107" s="10"/>
      <c r="H107" s="51" t="s">
        <v>322</v>
      </c>
      <c r="I107" s="10"/>
      <c r="J107" s="208" t="s">
        <v>370</v>
      </c>
      <c r="K107" s="10"/>
      <c r="L107" s="22" t="s">
        <v>65</v>
      </c>
      <c r="M107" s="44"/>
      <c r="N107" s="22" t="s">
        <v>137</v>
      </c>
      <c r="O107" s="10"/>
      <c r="P107" s="20" t="s">
        <v>74</v>
      </c>
      <c r="Q107" s="10"/>
      <c r="R107" s="20" t="s">
        <v>67</v>
      </c>
      <c r="S107" s="10"/>
      <c r="T107" s="10"/>
      <c r="U107" s="10"/>
      <c r="V107" s="10"/>
      <c r="W107" s="10"/>
      <c r="X107" s="10"/>
      <c r="Y107" s="10"/>
      <c r="Z107" s="10"/>
    </row>
    <row r="108" spans="1:26" x14ac:dyDescent="0.25">
      <c r="A108" s="10"/>
      <c r="B108" s="51" t="s">
        <v>99</v>
      </c>
      <c r="C108"/>
      <c r="D108" s="51" t="s">
        <v>142</v>
      </c>
      <c r="E108" s="10"/>
      <c r="F108" s="51" t="s">
        <v>24</v>
      </c>
      <c r="G108" s="10"/>
      <c r="H108" s="51" t="s">
        <v>172</v>
      </c>
      <c r="I108" s="10"/>
      <c r="J108" s="246" t="s">
        <v>371</v>
      </c>
      <c r="K108" s="10"/>
      <c r="L108" s="20" t="s">
        <v>116</v>
      </c>
      <c r="M108" s="44"/>
      <c r="N108" s="22" t="s">
        <v>372</v>
      </c>
      <c r="O108" s="10"/>
      <c r="P108" s="20" t="s">
        <v>120</v>
      </c>
      <c r="Q108" s="10"/>
      <c r="R108" s="20" t="s">
        <v>70</v>
      </c>
      <c r="S108" s="10"/>
      <c r="T108" s="10"/>
      <c r="U108" s="10"/>
      <c r="V108" s="10"/>
      <c r="W108" s="10"/>
      <c r="X108" s="10"/>
      <c r="Y108" s="10"/>
      <c r="Z108" s="10"/>
    </row>
    <row r="109" spans="1:26" x14ac:dyDescent="0.25">
      <c r="A109" s="10"/>
      <c r="B109" s="51" t="s">
        <v>31</v>
      </c>
      <c r="C109"/>
      <c r="D109" s="51" t="s">
        <v>130</v>
      </c>
      <c r="E109" s="10"/>
      <c r="F109" s="51" t="s">
        <v>138</v>
      </c>
      <c r="G109" s="10"/>
      <c r="H109" s="51" t="s">
        <v>22</v>
      </c>
      <c r="I109" s="10"/>
      <c r="J109" s="229" t="str">
        <f ca="1">J102&amp;" lag - enkel serie"</f>
        <v>5 lag - enkel serie</v>
      </c>
      <c r="K109" s="10"/>
      <c r="L109" s="20" t="s">
        <v>74</v>
      </c>
      <c r="M109" s="44"/>
      <c r="N109" s="20" t="s">
        <v>139</v>
      </c>
      <c r="O109" s="10"/>
      <c r="P109" s="20" t="s">
        <v>169</v>
      </c>
      <c r="Q109" s="10"/>
      <c r="R109" s="20" t="s">
        <v>373</v>
      </c>
      <c r="S109" s="10"/>
      <c r="T109" s="10"/>
      <c r="U109" s="10"/>
      <c r="V109" s="10"/>
      <c r="W109" s="10"/>
      <c r="X109" s="10"/>
      <c r="Y109" s="10"/>
      <c r="Z109" s="10"/>
    </row>
    <row r="110" spans="1:26" x14ac:dyDescent="0.25">
      <c r="A110" s="10"/>
      <c r="B110" s="51" t="s">
        <v>276</v>
      </c>
      <c r="C110"/>
      <c r="D110" s="51" t="s">
        <v>140</v>
      </c>
      <c r="E110" s="10"/>
      <c r="F110" s="51" t="s">
        <v>167</v>
      </c>
      <c r="G110" s="10"/>
      <c r="H110" s="51" t="s">
        <v>23</v>
      </c>
      <c r="I110" s="10"/>
      <c r="J110" s="230" t="s">
        <v>53</v>
      </c>
      <c r="K110" s="10"/>
      <c r="L110" s="20" t="s">
        <v>120</v>
      </c>
      <c r="M110" s="44"/>
      <c r="N110" s="20" t="s">
        <v>64</v>
      </c>
      <c r="O110" s="10"/>
      <c r="P110" s="20" t="s">
        <v>116</v>
      </c>
      <c r="Q110" s="10"/>
      <c r="R110" s="20" t="s">
        <v>64</v>
      </c>
      <c r="S110" s="10"/>
      <c r="T110" s="10"/>
      <c r="U110" s="10"/>
      <c r="V110" s="10"/>
      <c r="W110" s="10"/>
      <c r="X110" s="10"/>
      <c r="Y110" s="10"/>
      <c r="Z110" s="10"/>
    </row>
    <row r="111" spans="1:26" x14ac:dyDescent="0.25">
      <c r="A111" s="10"/>
      <c r="B111" s="51" t="s">
        <v>194</v>
      </c>
      <c r="C111" s="14"/>
      <c r="D111" s="51" t="s">
        <v>174</v>
      </c>
      <c r="E111" s="10"/>
      <c r="F111" s="51" t="s">
        <v>374</v>
      </c>
      <c r="G111" s="10"/>
      <c r="H111" s="51" t="s">
        <v>318</v>
      </c>
      <c r="I111" s="10"/>
      <c r="K111" s="10"/>
      <c r="L111" s="20" t="s">
        <v>76</v>
      </c>
      <c r="M111" s="44"/>
      <c r="N111" s="20" t="s">
        <v>375</v>
      </c>
      <c r="O111" s="10"/>
      <c r="P111" s="20" t="s">
        <v>76</v>
      </c>
      <c r="Q111" s="10"/>
      <c r="R111" s="20" t="s">
        <v>375</v>
      </c>
      <c r="S111" s="10"/>
      <c r="T111" s="10"/>
      <c r="U111" s="10"/>
      <c r="V111" s="10"/>
      <c r="W111" s="10"/>
      <c r="X111" s="10"/>
      <c r="Y111" s="10"/>
      <c r="Z111" s="10"/>
    </row>
    <row r="112" spans="1:26" x14ac:dyDescent="0.25">
      <c r="A112" s="10"/>
      <c r="B112" s="51" t="s">
        <v>39</v>
      </c>
      <c r="C112"/>
      <c r="D112" s="51" t="s">
        <v>107</v>
      </c>
      <c r="E112" s="10"/>
      <c r="F112" s="124" t="s">
        <v>27</v>
      </c>
      <c r="G112" s="10"/>
      <c r="H112" s="242" t="s">
        <v>376</v>
      </c>
      <c r="I112" s="10"/>
      <c r="K112" s="10"/>
      <c r="L112" s="20" t="s">
        <v>169</v>
      </c>
      <c r="M112" s="44"/>
      <c r="N112" s="20" t="s">
        <v>377</v>
      </c>
      <c r="O112" s="10"/>
      <c r="P112" s="20" t="s">
        <v>65</v>
      </c>
      <c r="Q112" s="10"/>
      <c r="R112" s="20" t="s">
        <v>139</v>
      </c>
      <c r="S112" s="10"/>
      <c r="T112" s="10"/>
      <c r="U112" s="10"/>
      <c r="V112" s="10"/>
      <c r="W112" s="10"/>
      <c r="X112" s="10"/>
      <c r="Y112" s="10"/>
      <c r="Z112" s="10"/>
    </row>
    <row r="113" spans="1:26" x14ac:dyDescent="0.25">
      <c r="A113" s="10"/>
      <c r="B113" s="124" t="s">
        <v>106</v>
      </c>
      <c r="C113"/>
      <c r="D113" s="51" t="s">
        <v>144</v>
      </c>
      <c r="E113" s="10"/>
      <c r="F113" s="51" t="s">
        <v>378</v>
      </c>
      <c r="G113" s="10"/>
      <c r="H113" s="51" t="s">
        <v>97</v>
      </c>
      <c r="I113" s="10"/>
      <c r="K113" s="10"/>
      <c r="L113" s="20" t="s">
        <v>67</v>
      </c>
      <c r="M113" s="44"/>
      <c r="N113" s="20" t="s">
        <v>379</v>
      </c>
      <c r="O113" s="10"/>
      <c r="P113" s="20" t="s">
        <v>377</v>
      </c>
      <c r="Q113" s="10"/>
      <c r="R113" s="20" t="s">
        <v>73</v>
      </c>
      <c r="S113" s="10"/>
      <c r="T113" s="10"/>
      <c r="U113" s="10"/>
      <c r="V113" s="10"/>
      <c r="W113" s="10"/>
      <c r="X113" s="10"/>
      <c r="Y113" s="10"/>
      <c r="Z113" s="10"/>
    </row>
    <row r="114" spans="1:26" x14ac:dyDescent="0.25">
      <c r="A114" s="10"/>
      <c r="B114" s="51" t="s">
        <v>380</v>
      </c>
      <c r="C114"/>
      <c r="D114" s="51" t="s">
        <v>198</v>
      </c>
      <c r="E114" s="10"/>
      <c r="F114" s="51" t="s">
        <v>290</v>
      </c>
      <c r="G114" s="10"/>
      <c r="H114" s="222" t="s">
        <v>381</v>
      </c>
      <c r="I114" s="10"/>
      <c r="K114" s="10"/>
      <c r="L114" s="20" t="s">
        <v>70</v>
      </c>
      <c r="M114" s="44"/>
      <c r="N114" s="20" t="s">
        <v>382</v>
      </c>
      <c r="O114" s="10"/>
      <c r="P114" s="20" t="s">
        <v>137</v>
      </c>
      <c r="Q114" s="10"/>
      <c r="R114" s="20" t="s">
        <v>63</v>
      </c>
      <c r="S114" s="10"/>
      <c r="T114" s="10"/>
      <c r="U114" s="10"/>
      <c r="V114" s="10"/>
      <c r="W114" s="10"/>
      <c r="X114" s="10"/>
      <c r="Y114" s="10"/>
      <c r="Z114" s="10"/>
    </row>
    <row r="115" spans="1:26" x14ac:dyDescent="0.25">
      <c r="A115" s="10"/>
      <c r="B115" s="98" t="s">
        <v>324</v>
      </c>
      <c r="C115" s="13"/>
      <c r="D115" s="124" t="s">
        <v>154</v>
      </c>
      <c r="E115" s="13"/>
      <c r="F115" s="51" t="s">
        <v>296</v>
      </c>
      <c r="G115" s="10"/>
      <c r="H115" s="51" t="s">
        <v>90</v>
      </c>
      <c r="I115" s="10"/>
      <c r="J115" s="2"/>
      <c r="K115" s="10"/>
      <c r="L115" s="22" t="s">
        <v>150</v>
      </c>
      <c r="M115" s="44"/>
      <c r="N115" s="22" t="s">
        <v>66</v>
      </c>
      <c r="O115" s="13"/>
      <c r="P115" s="20" t="s">
        <v>323</v>
      </c>
      <c r="Q115" s="10"/>
      <c r="R115" s="20" t="s">
        <v>66</v>
      </c>
      <c r="S115" s="10"/>
      <c r="T115" s="10"/>
      <c r="U115" s="10"/>
      <c r="V115" s="10"/>
      <c r="W115" s="10"/>
      <c r="X115" s="10"/>
      <c r="Y115" s="10"/>
      <c r="Z115" s="10"/>
    </row>
    <row r="116" spans="1:26" x14ac:dyDescent="0.25">
      <c r="A116" s="10"/>
      <c r="B116" s="124" t="s">
        <v>383</v>
      </c>
      <c r="C116" s="13"/>
      <c r="D116" s="51" t="s">
        <v>271</v>
      </c>
      <c r="E116" s="13"/>
      <c r="F116" s="124" t="s">
        <v>111</v>
      </c>
      <c r="G116" s="10"/>
      <c r="H116" s="51" t="s">
        <v>96</v>
      </c>
      <c r="I116" s="10"/>
      <c r="J116" s="10"/>
      <c r="K116" s="10"/>
      <c r="L116" s="22" t="s">
        <v>373</v>
      </c>
      <c r="M116" s="44"/>
      <c r="N116" s="20" t="s">
        <v>73</v>
      </c>
      <c r="O116" s="13"/>
      <c r="P116" s="20" t="s">
        <v>384</v>
      </c>
      <c r="Q116" s="10"/>
      <c r="R116" s="20" t="s">
        <v>325</v>
      </c>
      <c r="S116" s="10"/>
      <c r="T116" s="10"/>
      <c r="U116" s="10"/>
      <c r="V116" s="10"/>
      <c r="W116" s="10"/>
      <c r="X116" s="10"/>
      <c r="Y116" s="10"/>
      <c r="Z116" s="10"/>
    </row>
    <row r="117" spans="1:26" x14ac:dyDescent="0.25">
      <c r="A117" s="10"/>
      <c r="B117" s="51" t="s">
        <v>16</v>
      </c>
      <c r="C117" s="13"/>
      <c r="D117" s="51" t="s">
        <v>15</v>
      </c>
      <c r="E117" s="13"/>
      <c r="F117" s="51" t="s">
        <v>199</v>
      </c>
      <c r="G117" s="10"/>
      <c r="H117" s="51" t="s">
        <v>41</v>
      </c>
      <c r="I117" s="10"/>
      <c r="J117" s="10"/>
      <c r="K117" s="10"/>
      <c r="L117" s="72" t="str">
        <f>L105&amp; " lag aktivitetsserie"</f>
        <v>10 lag aktivitetsserie</v>
      </c>
      <c r="M117" s="44"/>
      <c r="N117" s="22" t="s">
        <v>325</v>
      </c>
      <c r="O117" s="13"/>
      <c r="P117" s="72" t="str">
        <f>P105&amp; " lag aktivitetsserie"</f>
        <v>10 lag aktivitetsserie</v>
      </c>
      <c r="Q117" s="10"/>
      <c r="R117" s="166" t="s">
        <v>150</v>
      </c>
      <c r="S117" s="10"/>
      <c r="T117" s="10"/>
      <c r="U117" s="10"/>
      <c r="V117" s="10"/>
      <c r="W117" s="10"/>
      <c r="X117" s="10"/>
      <c r="Y117" s="10"/>
      <c r="Z117" s="10"/>
    </row>
    <row r="118" spans="1:26" x14ac:dyDescent="0.25">
      <c r="A118" s="10"/>
      <c r="B118" s="124" t="s">
        <v>146</v>
      </c>
      <c r="C118" s="13"/>
      <c r="D118" s="124" t="s">
        <v>350</v>
      </c>
      <c r="E118" s="13"/>
      <c r="F118" s="51" t="s">
        <v>110</v>
      </c>
      <c r="G118" s="10"/>
      <c r="H118" s="51" t="s">
        <v>95</v>
      </c>
      <c r="I118" s="10"/>
      <c r="K118" s="10"/>
      <c r="L118" s="72" t="s">
        <v>53</v>
      </c>
      <c r="M118" s="44"/>
      <c r="N118" s="221" t="str">
        <f>N105&amp; " lag aktivitetsserie"</f>
        <v>11 lag aktivitetsserie</v>
      </c>
      <c r="O118" s="13"/>
      <c r="P118" s="72" t="s">
        <v>53</v>
      </c>
      <c r="Q118" s="10"/>
      <c r="R118" s="72" t="str">
        <f>R105&amp; " lag aktivitetsserie"</f>
        <v>11 lag aktivitetsserie</v>
      </c>
      <c r="S118" s="10"/>
      <c r="T118" s="10"/>
      <c r="U118" s="10"/>
      <c r="V118" s="10"/>
      <c r="W118" s="10"/>
      <c r="X118" s="10"/>
      <c r="Y118" s="10"/>
      <c r="Z118" s="10"/>
    </row>
    <row r="119" spans="1:26" x14ac:dyDescent="0.25">
      <c r="A119" s="10"/>
      <c r="B119" s="96"/>
      <c r="C119" s="13"/>
      <c r="D119" s="96"/>
      <c r="E119" s="13"/>
      <c r="F119" s="124" t="s">
        <v>385</v>
      </c>
      <c r="G119" s="10"/>
      <c r="H119" s="51"/>
      <c r="I119" s="10"/>
      <c r="K119" s="10"/>
      <c r="L119" s="10"/>
      <c r="M119" s="13"/>
      <c r="N119" s="221" t="s">
        <v>53</v>
      </c>
      <c r="O119" s="13"/>
      <c r="P119"/>
      <c r="Q119" s="10"/>
      <c r="R119" s="72" t="s">
        <v>53</v>
      </c>
      <c r="S119" s="10"/>
      <c r="T119" s="10"/>
      <c r="U119" s="10"/>
      <c r="V119" s="10"/>
      <c r="W119" s="10"/>
      <c r="X119" s="10"/>
      <c r="Y119" s="10"/>
      <c r="Z119" s="10"/>
    </row>
    <row r="120" spans="1:26" x14ac:dyDescent="0.25">
      <c r="A120" s="10"/>
      <c r="B120" s="105"/>
      <c r="C120" s="13"/>
      <c r="D120" s="96"/>
      <c r="E120" s="13"/>
      <c r="F120" s="96"/>
      <c r="G120" s="10"/>
      <c r="H120" s="242"/>
      <c r="I120" s="10"/>
      <c r="J120" s="10"/>
      <c r="K120" s="10"/>
      <c r="L120" s="10"/>
      <c r="M120" s="13"/>
      <c r="N120" s="10"/>
      <c r="O120" s="13"/>
      <c r="P12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x14ac:dyDescent="0.25">
      <c r="A121" s="10"/>
      <c r="B121" s="96"/>
      <c r="C121" s="13"/>
      <c r="D121" s="96"/>
      <c r="E121" s="13"/>
      <c r="F121" s="105"/>
      <c r="G121" s="10"/>
      <c r="H121" s="51"/>
      <c r="I121" s="10"/>
      <c r="K121" s="10"/>
      <c r="L121" s="10"/>
      <c r="M121" s="13"/>
      <c r="N121" s="10"/>
      <c r="O121" s="13"/>
      <c r="P121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x14ac:dyDescent="0.25">
      <c r="A122" s="10"/>
      <c r="B122" s="96"/>
      <c r="C122" s="13"/>
      <c r="D122" s="122"/>
      <c r="E122" s="13"/>
      <c r="F122" s="96"/>
      <c r="G122" s="13"/>
      <c r="H122" s="51"/>
      <c r="I122" s="13"/>
      <c r="K122" s="10"/>
      <c r="L122" s="10"/>
      <c r="M122" s="10"/>
      <c r="N122" s="10"/>
      <c r="O122" s="13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x14ac:dyDescent="0.25">
      <c r="A123" s="10"/>
      <c r="B123" s="96"/>
      <c r="C123" s="13"/>
      <c r="D123" s="124"/>
      <c r="E123" s="13"/>
      <c r="F123" s="96"/>
      <c r="G123" s="13"/>
      <c r="H123" s="208"/>
      <c r="I123" s="13"/>
      <c r="J123" s="27"/>
      <c r="K123" s="10"/>
      <c r="L123" s="10"/>
      <c r="M123" s="10"/>
      <c r="N123" s="10"/>
      <c r="O123" s="13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x14ac:dyDescent="0.25">
      <c r="A124" s="10"/>
      <c r="B124" s="96"/>
      <c r="C124" s="13"/>
      <c r="D124" s="51"/>
      <c r="E124" s="13"/>
      <c r="F124" s="96"/>
      <c r="G124" s="13"/>
      <c r="H124" s="124"/>
      <c r="I124" s="13"/>
      <c r="K124" s="10"/>
      <c r="L124" s="10"/>
      <c r="M124" s="10"/>
      <c r="N124" s="10"/>
      <c r="O124" s="13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x14ac:dyDescent="0.25">
      <c r="A125" s="10"/>
      <c r="B125" s="96"/>
      <c r="C125" s="13"/>
      <c r="D125" s="98"/>
      <c r="E125" s="13"/>
      <c r="F125" s="96"/>
      <c r="G125" s="13"/>
      <c r="H125" s="51"/>
      <c r="I125" s="13"/>
      <c r="K125" s="10"/>
      <c r="L125" s="10"/>
      <c r="M125" s="10"/>
      <c r="N125" s="10"/>
      <c r="O125" s="13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x14ac:dyDescent="0.25">
      <c r="A126" s="10"/>
      <c r="B126" s="102"/>
      <c r="C126" s="13"/>
      <c r="D126" s="22"/>
      <c r="E126" s="13"/>
      <c r="F126" s="96"/>
      <c r="G126" s="13"/>
      <c r="H126" s="51"/>
      <c r="I126" s="13"/>
      <c r="K126" s="10"/>
      <c r="L126" s="10"/>
      <c r="M126" s="10"/>
      <c r="N126" s="10"/>
      <c r="O126" s="13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x14ac:dyDescent="0.25">
      <c r="A127" s="10"/>
      <c r="B127" s="22"/>
      <c r="C127" s="13"/>
      <c r="D127" s="22"/>
      <c r="E127" s="13"/>
      <c r="F127" s="96"/>
      <c r="G127" s="13"/>
      <c r="H127" s="51"/>
      <c r="I127" s="13"/>
      <c r="K127" s="10"/>
      <c r="L127" s="10"/>
      <c r="M127" s="13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x14ac:dyDescent="0.25">
      <c r="A128" s="10"/>
      <c r="B128" s="191" t="str">
        <f>B102&amp;" lag - enkel serie"</f>
        <v>15 lag - enkel serie</v>
      </c>
      <c r="C128" s="13"/>
      <c r="D128" s="191" t="str">
        <f>D102&amp;" lag - enkel serie"</f>
        <v>15 lag - enkel serie</v>
      </c>
      <c r="E128" s="13"/>
      <c r="F128" s="96"/>
      <c r="G128" s="13"/>
      <c r="H128" s="222"/>
      <c r="I128" s="13"/>
      <c r="J128" s="140"/>
      <c r="K128" s="10"/>
      <c r="L128" s="10"/>
      <c r="M128" s="13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33" x14ac:dyDescent="0.25">
      <c r="A129" s="10"/>
      <c r="B129" s="77" t="s">
        <v>386</v>
      </c>
      <c r="C129" s="13"/>
      <c r="D129" s="77" t="s">
        <v>386</v>
      </c>
      <c r="E129" s="13"/>
      <c r="F129" s="225" t="str">
        <f>F102&amp;" lag - enkel serie"</f>
        <v>16 lag - enkel serie</v>
      </c>
      <c r="G129" s="13"/>
      <c r="H129" s="225" t="str">
        <f>H102&amp;" lag - enkel serie"</f>
        <v>15 lag - enkel serie</v>
      </c>
      <c r="I129" s="13"/>
      <c r="K129" s="10"/>
      <c r="L129" s="10"/>
      <c r="M129" s="13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</row>
    <row r="130" spans="1:33" x14ac:dyDescent="0.25">
      <c r="A130" s="10"/>
      <c r="B130" s="10"/>
      <c r="C130" s="13"/>
      <c r="D130" s="10"/>
      <c r="E130" s="13"/>
      <c r="F130" s="82" t="s">
        <v>53</v>
      </c>
      <c r="G130" s="13"/>
      <c r="H130" s="82" t="s">
        <v>53</v>
      </c>
      <c r="I130" s="13"/>
      <c r="K130" s="10"/>
      <c r="L130" s="10"/>
      <c r="M130" s="13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</row>
    <row r="131" spans="1:33" x14ac:dyDescent="0.25">
      <c r="A131" s="10"/>
      <c r="B131" s="10"/>
      <c r="C131" s="13"/>
      <c r="D131" s="10"/>
      <c r="E131" s="13"/>
      <c r="F131" s="10"/>
      <c r="G131" s="13"/>
      <c r="H131" s="10"/>
      <c r="I131" s="13"/>
      <c r="K131" s="10"/>
      <c r="L131" s="10"/>
      <c r="M131" s="13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</row>
    <row r="132" spans="1:33" x14ac:dyDescent="0.25">
      <c r="A132" s="10"/>
      <c r="B132" s="10"/>
      <c r="C132" s="13"/>
      <c r="D132" s="10"/>
      <c r="E132" s="13"/>
      <c r="F132" s="10"/>
      <c r="G132" s="13"/>
      <c r="H132" s="10"/>
      <c r="I132" s="13"/>
      <c r="K132" s="10"/>
      <c r="L132" s="10"/>
      <c r="M132" s="13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</row>
    <row r="133" spans="1:33" x14ac:dyDescent="0.25">
      <c r="A133" s="10"/>
      <c r="B133" s="10"/>
      <c r="C133" s="13"/>
      <c r="D133" s="10"/>
      <c r="E133" s="13"/>
      <c r="F133" s="10"/>
      <c r="G133" s="13"/>
      <c r="H133" s="10"/>
      <c r="I133" s="13"/>
      <c r="K133" s="10"/>
      <c r="L133" s="10"/>
      <c r="M133" s="13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</row>
    <row r="134" spans="1:33" x14ac:dyDescent="0.25">
      <c r="A134" s="10"/>
      <c r="B134" s="10"/>
      <c r="C134" s="13"/>
      <c r="D134" s="10"/>
      <c r="E134" s="13"/>
      <c r="F134" s="10"/>
      <c r="G134" s="13"/>
      <c r="H134" s="10"/>
      <c r="I134" s="13"/>
      <c r="K134" s="10"/>
      <c r="L134" s="10"/>
      <c r="M134" s="13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</row>
    <row r="135" spans="1:33" x14ac:dyDescent="0.25">
      <c r="A135" s="10"/>
      <c r="B135" s="10"/>
      <c r="C135" s="13"/>
      <c r="D135" s="10"/>
      <c r="E135" s="13"/>
      <c r="F135" s="10"/>
      <c r="G135" s="13"/>
      <c r="H135" s="10"/>
      <c r="I135" s="13"/>
      <c r="K135" s="10"/>
      <c r="L135" s="10"/>
      <c r="M135" s="13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</row>
    <row r="136" spans="1:33" x14ac:dyDescent="0.25">
      <c r="A136" s="10"/>
      <c r="B136" s="10"/>
      <c r="C136" s="13"/>
      <c r="D136" s="10"/>
      <c r="E136" s="13"/>
      <c r="F136" s="10"/>
      <c r="G136" s="13"/>
      <c r="H136" s="10"/>
      <c r="I136" s="13"/>
      <c r="K136" s="10"/>
      <c r="L136" s="10"/>
      <c r="M136" s="13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</row>
    <row r="137" spans="1:33" x14ac:dyDescent="0.25">
      <c r="A137" s="10"/>
      <c r="B137" s="10"/>
      <c r="C137" s="13"/>
      <c r="D137" s="10"/>
      <c r="E137" s="13"/>
      <c r="F137" s="10"/>
      <c r="G137" s="13"/>
      <c r="H137" s="10"/>
      <c r="I137" s="13"/>
      <c r="K137" s="10"/>
      <c r="L137" s="10"/>
      <c r="M137" s="13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</row>
    <row r="138" spans="1:33" x14ac:dyDescent="0.25">
      <c r="A138" s="10"/>
      <c r="B138" s="10"/>
      <c r="C138" s="13"/>
      <c r="D138" s="10"/>
      <c r="E138" s="13"/>
      <c r="F138" s="10"/>
      <c r="G138" s="13"/>
      <c r="H138" s="10"/>
      <c r="I138" s="13"/>
      <c r="K138" s="10"/>
      <c r="L138" s="10"/>
      <c r="M138" s="13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</row>
    <row r="139" spans="1:33" x14ac:dyDescent="0.25">
      <c r="A139" s="10"/>
      <c r="B139" s="10"/>
      <c r="C139" s="13"/>
      <c r="D139" s="10"/>
      <c r="E139" s="13"/>
      <c r="F139" s="10"/>
      <c r="G139" s="13"/>
      <c r="H139" s="10"/>
      <c r="I139" s="13"/>
      <c r="K139" s="10"/>
      <c r="L139" s="10"/>
      <c r="M139" s="13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</row>
    <row r="140" spans="1:33" x14ac:dyDescent="0.25">
      <c r="A140" s="10"/>
      <c r="B140" s="10"/>
      <c r="C140" s="13"/>
      <c r="D140" s="10"/>
      <c r="E140" s="13"/>
      <c r="F140" s="10"/>
      <c r="G140" s="13"/>
      <c r="H140" s="10"/>
      <c r="I140" s="13"/>
      <c r="K140" s="10"/>
      <c r="L140" s="10"/>
      <c r="M140" s="13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</row>
    <row r="141" spans="1:33" x14ac:dyDescent="0.25">
      <c r="A141" s="10"/>
      <c r="B141" s="15"/>
      <c r="C141" s="15"/>
      <c r="D141" s="10"/>
      <c r="E141" s="10"/>
      <c r="F141" s="15"/>
      <c r="G141" s="15"/>
      <c r="H141" s="10"/>
      <c r="I141" s="10"/>
      <c r="J141" s="13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</row>
    <row r="142" spans="1:33" s="68" customFormat="1" ht="21" x14ac:dyDescent="0.35">
      <c r="B142" s="66" t="s">
        <v>387</v>
      </c>
      <c r="D142" s="66">
        <f>B144+D144+H144+J144+B166+D166+F166</f>
        <v>56</v>
      </c>
      <c r="E142" s="66" t="s">
        <v>6</v>
      </c>
    </row>
    <row r="143" spans="1:33" ht="18.75" x14ac:dyDescent="0.3">
      <c r="A143" s="10"/>
      <c r="B143" s="2"/>
      <c r="C143" s="2"/>
      <c r="D143" s="10"/>
      <c r="E143" s="10"/>
      <c r="F143" s="2"/>
      <c r="G143" s="2"/>
      <c r="H143" s="49" t="s">
        <v>178</v>
      </c>
      <c r="I143" s="43"/>
      <c r="J143" s="43"/>
      <c r="K143" s="43"/>
      <c r="L143" s="49"/>
      <c r="M143" s="43"/>
      <c r="N143" s="49"/>
      <c r="O143"/>
      <c r="P143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</row>
    <row r="144" spans="1:33" x14ac:dyDescent="0.25">
      <c r="A144" s="10"/>
      <c r="B144" s="138">
        <f>COUNTA(B146:B158)</f>
        <v>13</v>
      </c>
      <c r="C144" s="112"/>
      <c r="D144" s="138">
        <f>COUNTA(D146:D158)</f>
        <v>13</v>
      </c>
      <c r="E144" s="112"/>
      <c r="F144" s="10"/>
      <c r="G144" s="99"/>
      <c r="H144" s="21">
        <f>COUNTA(#REF!)</f>
        <v>1</v>
      </c>
      <c r="I144" s="10"/>
      <c r="J144" s="5"/>
      <c r="K144" s="10"/>
      <c r="L144" s="10"/>
      <c r="M144" s="10"/>
      <c r="N144" s="10"/>
      <c r="O144"/>
      <c r="P144"/>
      <c r="Q144" s="18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</row>
    <row r="145" spans="1:33" x14ac:dyDescent="0.25">
      <c r="A145" s="10"/>
      <c r="B145" s="190" t="s">
        <v>388</v>
      </c>
      <c r="C145" s="99"/>
      <c r="D145" s="190" t="s">
        <v>389</v>
      </c>
      <c r="E145" s="99"/>
      <c r="F145" s="10"/>
      <c r="G145" s="99"/>
      <c r="H145" s="10">
        <v>9</v>
      </c>
      <c r="I145" s="10"/>
      <c r="J145" s="10"/>
      <c r="K145" s="10"/>
      <c r="L145" s="10"/>
      <c r="M145" s="10"/>
      <c r="N145" s="10"/>
      <c r="O145"/>
      <c r="P145"/>
      <c r="Q145" s="18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</row>
    <row r="146" spans="1:33" x14ac:dyDescent="0.25">
      <c r="A146" s="10"/>
      <c r="B146" s="1" t="s">
        <v>258</v>
      </c>
      <c r="C146" s="99"/>
      <c r="D146" s="1" t="s">
        <v>85</v>
      </c>
      <c r="E146" s="99"/>
      <c r="F146" s="10"/>
      <c r="G146" s="99"/>
      <c r="H146" s="88" t="s">
        <v>390</v>
      </c>
      <c r="I146" s="10"/>
      <c r="J146" s="10"/>
      <c r="K146" s="10"/>
      <c r="L146" s="10"/>
      <c r="M146" s="10"/>
      <c r="N146" s="10"/>
      <c r="O146"/>
      <c r="P146"/>
      <c r="Q146" s="18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</row>
    <row r="147" spans="1:33" x14ac:dyDescent="0.25">
      <c r="A147" s="10"/>
      <c r="B147" s="1" t="s">
        <v>14</v>
      </c>
      <c r="C147" s="99"/>
      <c r="D147" s="1" t="s">
        <v>86</v>
      </c>
      <c r="E147" s="99"/>
      <c r="F147" s="10"/>
      <c r="G147" s="99"/>
      <c r="H147" s="1" t="s">
        <v>137</v>
      </c>
      <c r="I147" s="10"/>
      <c r="J147" s="10"/>
      <c r="K147" s="10"/>
      <c r="L147" s="10"/>
      <c r="M147" s="10"/>
      <c r="N147" s="10"/>
      <c r="O147"/>
      <c r="P147"/>
      <c r="Q147" s="18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</row>
    <row r="148" spans="1:33" x14ac:dyDescent="0.25">
      <c r="A148" s="10"/>
      <c r="B148" s="1" t="s">
        <v>391</v>
      </c>
      <c r="C148" s="99"/>
      <c r="D148" s="1" t="s">
        <v>16</v>
      </c>
      <c r="E148" s="99"/>
      <c r="F148" s="10"/>
      <c r="G148" s="99"/>
      <c r="H148" s="1" t="s">
        <v>65</v>
      </c>
      <c r="I148" s="10"/>
      <c r="J148" s="10"/>
      <c r="K148" s="10"/>
      <c r="L148" s="10"/>
      <c r="M148" s="10"/>
      <c r="N148" s="10"/>
      <c r="O148"/>
      <c r="P148"/>
      <c r="Q148" s="18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</row>
    <row r="149" spans="1:33" x14ac:dyDescent="0.25">
      <c r="A149" s="10"/>
      <c r="B149" s="1" t="s">
        <v>186</v>
      </c>
      <c r="C149" s="99"/>
      <c r="D149" s="1" t="s">
        <v>335</v>
      </c>
      <c r="E149" s="99"/>
      <c r="F149" s="10"/>
      <c r="G149" s="99"/>
      <c r="H149" s="1" t="s">
        <v>64</v>
      </c>
      <c r="I149" s="10"/>
      <c r="J149" s="10"/>
      <c r="K149" s="10"/>
      <c r="L149" s="10"/>
      <c r="M149" s="10"/>
      <c r="N149" s="10"/>
      <c r="O149"/>
      <c r="P149"/>
      <c r="Q149" s="18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</row>
    <row r="150" spans="1:33" x14ac:dyDescent="0.25">
      <c r="A150" s="10"/>
      <c r="B150" s="1" t="s">
        <v>24</v>
      </c>
      <c r="C150" s="99"/>
      <c r="D150" s="1" t="s">
        <v>134</v>
      </c>
      <c r="E150" s="99"/>
      <c r="F150" s="10"/>
      <c r="G150" s="99"/>
      <c r="H150" s="192" t="s">
        <v>116</v>
      </c>
      <c r="I150" s="10"/>
      <c r="J150" s="10"/>
      <c r="K150" s="10"/>
      <c r="L150" s="10"/>
      <c r="M150" s="10"/>
      <c r="N150" s="10"/>
      <c r="O150"/>
      <c r="P150"/>
      <c r="Q150" s="28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</row>
    <row r="151" spans="1:33" x14ac:dyDescent="0.25">
      <c r="A151" s="10"/>
      <c r="B151" s="1" t="s">
        <v>31</v>
      </c>
      <c r="C151" s="99"/>
      <c r="D151" s="1" t="s">
        <v>392</v>
      </c>
      <c r="E151" s="99"/>
      <c r="F151" s="10"/>
      <c r="G151" s="99"/>
      <c r="H151" s="93" t="s">
        <v>74</v>
      </c>
      <c r="I151" s="10"/>
      <c r="J151" s="10"/>
      <c r="K151" s="10"/>
      <c r="L151" s="10"/>
      <c r="M151" s="10"/>
      <c r="N151" s="10"/>
      <c r="O151"/>
      <c r="P151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</row>
    <row r="152" spans="1:33" x14ac:dyDescent="0.25">
      <c r="A152" s="10"/>
      <c r="B152" s="1" t="s">
        <v>315</v>
      </c>
      <c r="C152" s="99"/>
      <c r="D152" s="1" t="s">
        <v>138</v>
      </c>
      <c r="E152" s="99"/>
      <c r="F152" s="10"/>
      <c r="G152" s="99"/>
      <c r="H152" s="93" t="s">
        <v>66</v>
      </c>
      <c r="I152" s="10"/>
      <c r="J152" s="10"/>
      <c r="K152" s="10"/>
      <c r="L152" s="10"/>
      <c r="M152" s="10"/>
      <c r="N152" s="10"/>
      <c r="O152"/>
      <c r="P152"/>
      <c r="Q152" s="18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</row>
    <row r="153" spans="1:33" x14ac:dyDescent="0.25">
      <c r="A153" s="10"/>
      <c r="B153" s="1" t="s">
        <v>324</v>
      </c>
      <c r="C153" s="99"/>
      <c r="D153" s="1" t="s">
        <v>140</v>
      </c>
      <c r="E153" s="99"/>
      <c r="F153" s="10"/>
      <c r="G153" s="99"/>
      <c r="H153" s="93" t="s">
        <v>67</v>
      </c>
      <c r="I153" s="10"/>
      <c r="J153" s="10"/>
      <c r="K153" s="10"/>
      <c r="L153" s="10"/>
      <c r="M153" s="10"/>
      <c r="N153" s="10"/>
      <c r="O153"/>
      <c r="P153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</row>
    <row r="154" spans="1:33" x14ac:dyDescent="0.25">
      <c r="A154" s="10"/>
      <c r="B154" s="1" t="s">
        <v>27</v>
      </c>
      <c r="C154" s="99"/>
      <c r="D154" s="1" t="s">
        <v>142</v>
      </c>
      <c r="E154" s="99"/>
      <c r="F154" s="10"/>
      <c r="G154" s="99"/>
      <c r="H154" s="93" t="s">
        <v>70</v>
      </c>
      <c r="I154" s="10"/>
      <c r="J154" s="10"/>
      <c r="K154" s="10"/>
      <c r="L154" s="10"/>
      <c r="M154" s="10"/>
      <c r="N154" s="10"/>
      <c r="O154"/>
      <c r="P154"/>
      <c r="Q154" s="18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</row>
    <row r="155" spans="1:33" x14ac:dyDescent="0.25">
      <c r="A155" s="10"/>
      <c r="B155" s="1" t="s">
        <v>328</v>
      </c>
      <c r="C155" s="99"/>
      <c r="D155" s="1" t="s">
        <v>30</v>
      </c>
      <c r="E155" s="99"/>
      <c r="F155" s="10"/>
      <c r="G155" s="99"/>
      <c r="H155" s="93" t="s">
        <v>75</v>
      </c>
      <c r="I155" s="10"/>
      <c r="J155" s="10"/>
      <c r="K155" s="10"/>
      <c r="L155" s="10"/>
      <c r="M155" s="10"/>
      <c r="N155" s="10"/>
      <c r="O155"/>
      <c r="P155"/>
      <c r="Q155" s="18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</row>
    <row r="156" spans="1:33" x14ac:dyDescent="0.25">
      <c r="A156" s="10"/>
      <c r="B156" s="1" t="s">
        <v>194</v>
      </c>
      <c r="C156" s="99"/>
      <c r="D156" s="1" t="s">
        <v>107</v>
      </c>
      <c r="E156" s="99"/>
      <c r="F156" s="10"/>
      <c r="G156" s="99"/>
      <c r="H156" s="93"/>
      <c r="I156" s="10"/>
      <c r="J156" s="10"/>
      <c r="K156" s="10"/>
      <c r="L156" s="10"/>
      <c r="M156" s="10"/>
      <c r="N156" s="10"/>
      <c r="O156"/>
      <c r="P156"/>
      <c r="Q156" s="18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</row>
    <row r="157" spans="1:33" x14ac:dyDescent="0.25">
      <c r="A157" s="10"/>
      <c r="B157" s="1" t="s">
        <v>106</v>
      </c>
      <c r="C157" s="99"/>
      <c r="D157" s="1" t="s">
        <v>393</v>
      </c>
      <c r="E157" s="99"/>
      <c r="F157" s="10"/>
      <c r="G157" s="99"/>
      <c r="H157" s="191" t="str">
        <f>H145&amp;" lag - enkel serie"</f>
        <v>9 lag - enkel serie</v>
      </c>
      <c r="I157" s="10"/>
      <c r="J157" s="10"/>
      <c r="K157" s="10"/>
      <c r="L157" s="10"/>
      <c r="M157" s="10"/>
      <c r="N157" s="10"/>
      <c r="O157"/>
      <c r="P157"/>
      <c r="Q157" s="18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</row>
    <row r="158" spans="1:33" x14ac:dyDescent="0.25">
      <c r="A158" s="10"/>
      <c r="B158" s="1" t="s">
        <v>364</v>
      </c>
      <c r="C158" s="99"/>
      <c r="D158" s="1" t="s">
        <v>154</v>
      </c>
      <c r="E158" s="99"/>
      <c r="F158" s="10"/>
      <c r="G158" s="99"/>
      <c r="H158" s="107" t="str">
        <f>(H145-1)*1&amp;" kamper"</f>
        <v>8 kamper</v>
      </c>
      <c r="I158" s="10"/>
      <c r="J158" s="10"/>
      <c r="K158" s="10"/>
      <c r="L158" s="10"/>
      <c r="M158" s="10"/>
      <c r="N158" s="10"/>
      <c r="O158"/>
      <c r="P158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</row>
    <row r="159" spans="1:33" ht="30" x14ac:dyDescent="0.25">
      <c r="A159" s="10"/>
      <c r="B159" s="191" t="str">
        <f>B144&amp;" lag - Dobbel serie"</f>
        <v>13 lag - Dobbel serie</v>
      </c>
      <c r="C159" s="113"/>
      <c r="D159" s="191" t="str">
        <f>D144&amp;" lag - Dobbel serie"</f>
        <v>13 lag - Dobbel serie</v>
      </c>
      <c r="E159" s="99"/>
      <c r="F159" s="10"/>
      <c r="G159" s="99"/>
      <c r="H159" s="189" t="s">
        <v>394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</row>
    <row r="160" spans="1:33" x14ac:dyDescent="0.25">
      <c r="A160" s="10"/>
      <c r="B160" s="117" t="str">
        <f>(B144-1)*2&amp;" kamper"</f>
        <v>24 kamper</v>
      </c>
      <c r="C160" s="114"/>
      <c r="D160" s="117" t="str">
        <f>(D144-1)*2&amp;" kamper"</f>
        <v>24 kamper</v>
      </c>
      <c r="E160" s="99"/>
      <c r="F160"/>
      <c r="G160" s="99"/>
      <c r="H160" s="153" t="s">
        <v>395</v>
      </c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</row>
    <row r="161" spans="1:33" x14ac:dyDescent="0.25">
      <c r="A161" s="54"/>
      <c r="B161" s="152" t="s">
        <v>396</v>
      </c>
      <c r="C161" s="113"/>
      <c r="D161" s="152" t="s">
        <v>396</v>
      </c>
      <c r="E161" s="113"/>
      <c r="F161" s="10"/>
      <c r="G161" s="113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</row>
    <row r="162" spans="1:33" x14ac:dyDescent="0.25">
      <c r="A162" s="54"/>
      <c r="B162" s="113"/>
      <c r="C162" s="10"/>
      <c r="D162" s="113"/>
      <c r="E162" s="113"/>
      <c r="F162" s="10"/>
      <c r="G162" s="113"/>
      <c r="H162"/>
      <c r="I162" s="10"/>
      <c r="J162" s="10"/>
      <c r="K162" s="54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</row>
    <row r="163" spans="1:33" x14ac:dyDescent="0.25">
      <c r="A163" s="54"/>
      <c r="B163" s="10"/>
      <c r="C163" s="10"/>
      <c r="D163" s="10"/>
      <c r="E163" s="10"/>
      <c r="F163" s="10"/>
      <c r="G163" s="10"/>
      <c r="H163" s="10"/>
      <c r="I163" s="10"/>
      <c r="J163" s="10"/>
      <c r="K163" s="54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</row>
    <row r="164" spans="1:33" x14ac:dyDescent="0.25">
      <c r="A164" s="10"/>
      <c r="B164" s="10"/>
      <c r="C164" s="10"/>
      <c r="D164" s="10"/>
      <c r="E164" s="10"/>
      <c r="F164" s="10"/>
      <c r="G164" s="10"/>
      <c r="H164"/>
      <c r="I164" s="113"/>
      <c r="J164" s="10"/>
      <c r="K164" s="113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</row>
    <row r="165" spans="1:33" x14ac:dyDescent="0.25">
      <c r="A165" s="54"/>
      <c r="B165" s="10"/>
      <c r="C165" s="10"/>
      <c r="D165" s="10"/>
      <c r="E165" s="10"/>
      <c r="F165" s="10"/>
      <c r="G165" s="10"/>
      <c r="H165" s="2" t="s">
        <v>8</v>
      </c>
      <c r="I165" s="113"/>
      <c r="K165" s="113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</row>
    <row r="166" spans="1:33" x14ac:dyDescent="0.25">
      <c r="A166" s="54"/>
      <c r="B166" s="114">
        <f>COUNTA(B168:B177)</f>
        <v>10</v>
      </c>
      <c r="C166" s="10"/>
      <c r="D166" s="114">
        <f>COUNTA(D168:D177)</f>
        <v>10</v>
      </c>
      <c r="E166" s="114"/>
      <c r="F166" s="114">
        <f>COUNTA(F168:F176)</f>
        <v>9</v>
      </c>
      <c r="G166" s="113"/>
      <c r="H166" s="114">
        <f>COUNTA(H168:H170)</f>
        <v>3</v>
      </c>
      <c r="I166" s="113"/>
      <c r="K166" s="113"/>
      <c r="L166" s="10"/>
      <c r="M166" s="10"/>
      <c r="N166" s="5"/>
      <c r="O166" s="10"/>
      <c r="P166" s="5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</row>
    <row r="167" spans="1:33" x14ac:dyDescent="0.25">
      <c r="A167" s="53"/>
      <c r="B167" s="84" t="s">
        <v>397</v>
      </c>
      <c r="C167" s="99"/>
      <c r="D167" s="84" t="s">
        <v>398</v>
      </c>
      <c r="E167" s="99"/>
      <c r="F167" s="84" t="s">
        <v>399</v>
      </c>
      <c r="G167" s="99"/>
      <c r="H167" s="139" t="s">
        <v>400</v>
      </c>
      <c r="I167" s="113"/>
      <c r="K167" s="113"/>
      <c r="L167" s="10"/>
      <c r="M167" s="10"/>
      <c r="N167" s="31"/>
      <c r="O167" s="10"/>
      <c r="P167" s="31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</row>
    <row r="168" spans="1:33" x14ac:dyDescent="0.25">
      <c r="A168" s="54"/>
      <c r="B168" s="1" t="s">
        <v>17</v>
      </c>
      <c r="C168" s="99"/>
      <c r="D168" s="1" t="s">
        <v>268</v>
      </c>
      <c r="E168" s="99"/>
      <c r="F168" s="1" t="s">
        <v>401</v>
      </c>
      <c r="G168" s="115"/>
      <c r="H168" s="1" t="s">
        <v>278</v>
      </c>
      <c r="I168" s="113"/>
      <c r="K168" s="113"/>
      <c r="L168" s="10"/>
      <c r="M168" s="10"/>
      <c r="N168" s="27"/>
      <c r="O168" s="10"/>
      <c r="P168" s="27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</row>
    <row r="169" spans="1:33" x14ac:dyDescent="0.25">
      <c r="A169" s="54"/>
      <c r="B169" s="1" t="s">
        <v>337</v>
      </c>
      <c r="C169" s="99"/>
      <c r="D169" s="1" t="s">
        <v>88</v>
      </c>
      <c r="E169" s="99"/>
      <c r="F169" s="1" t="s">
        <v>402</v>
      </c>
      <c r="G169" s="113"/>
      <c r="H169" s="1" t="s">
        <v>29</v>
      </c>
      <c r="I169" s="113"/>
      <c r="K169" s="113"/>
      <c r="L169" s="10"/>
      <c r="M169" s="10"/>
      <c r="N169" s="27"/>
      <c r="O169" s="10"/>
      <c r="P169" s="27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</row>
    <row r="170" spans="1:33" x14ac:dyDescent="0.25">
      <c r="A170" s="54"/>
      <c r="B170" s="1" t="s">
        <v>132</v>
      </c>
      <c r="C170" s="99"/>
      <c r="D170" s="1" t="s">
        <v>23</v>
      </c>
      <c r="E170" s="99"/>
      <c r="F170" s="1" t="s">
        <v>403</v>
      </c>
      <c r="G170" s="116"/>
      <c r="H170" s="1" t="s">
        <v>38</v>
      </c>
      <c r="I170" s="113"/>
      <c r="K170" s="113"/>
      <c r="L170" s="10"/>
      <c r="M170" s="10"/>
      <c r="N170" s="27"/>
      <c r="O170" s="10"/>
      <c r="P170" s="27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</row>
    <row r="171" spans="1:33" x14ac:dyDescent="0.25">
      <c r="A171" s="54"/>
      <c r="B171" s="1" t="s">
        <v>22</v>
      </c>
      <c r="C171" s="99"/>
      <c r="D171" s="1" t="s">
        <v>289</v>
      </c>
      <c r="E171" s="99"/>
      <c r="F171" s="1" t="s">
        <v>284</v>
      </c>
      <c r="G171" s="113"/>
      <c r="H171" s="224"/>
      <c r="I171" s="113"/>
      <c r="K171" s="113"/>
      <c r="L171" s="10"/>
      <c r="M171" s="10"/>
      <c r="N171" s="27"/>
      <c r="O171" s="10"/>
      <c r="P171" s="27"/>
      <c r="Q171" s="18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</row>
    <row r="172" spans="1:33" x14ac:dyDescent="0.25">
      <c r="A172" s="54"/>
      <c r="B172" s="1" t="s">
        <v>321</v>
      </c>
      <c r="C172" s="99"/>
      <c r="D172" s="1" t="s">
        <v>90</v>
      </c>
      <c r="E172" s="99"/>
      <c r="F172" s="1" t="s">
        <v>404</v>
      </c>
      <c r="G172" s="113"/>
      <c r="H172" s="22"/>
      <c r="I172" s="113"/>
      <c r="K172" s="113"/>
      <c r="L172" s="10"/>
      <c r="M172" s="10"/>
      <c r="N172" s="27"/>
      <c r="O172" s="10"/>
      <c r="P172" s="27"/>
      <c r="Q172" s="18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</row>
    <row r="173" spans="1:33" x14ac:dyDescent="0.25">
      <c r="A173" s="10"/>
      <c r="B173" s="1" t="s">
        <v>100</v>
      </c>
      <c r="C173" s="99"/>
      <c r="D173" s="1" t="s">
        <v>405</v>
      </c>
      <c r="E173" s="99"/>
      <c r="F173" s="1" t="s">
        <v>296</v>
      </c>
      <c r="G173" s="113"/>
      <c r="H173" s="199" t="str">
        <f>H166&amp;" lag""trippelserie"</f>
        <v>3 lag"trippelserie</v>
      </c>
      <c r="I173" s="113"/>
      <c r="K173" s="113"/>
      <c r="L173" s="10"/>
      <c r="M173" s="10"/>
      <c r="N173" s="10"/>
      <c r="O173" s="10"/>
      <c r="P173" s="27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</row>
    <row r="174" spans="1:33" x14ac:dyDescent="0.25">
      <c r="A174" s="54"/>
      <c r="B174" s="1" t="s">
        <v>41</v>
      </c>
      <c r="C174" s="99"/>
      <c r="D174" s="1" t="s">
        <v>95</v>
      </c>
      <c r="E174" s="99"/>
      <c r="F174" s="1" t="s">
        <v>111</v>
      </c>
      <c r="G174" s="113"/>
      <c r="H174" s="200" t="str">
        <f>(H166-1)*4&amp;" kamper"</f>
        <v>8 kamper</v>
      </c>
      <c r="I174" s="113"/>
      <c r="K174" s="113"/>
      <c r="L174" s="10"/>
      <c r="M174" s="10"/>
      <c r="N174"/>
      <c r="O174" s="10"/>
      <c r="P174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</row>
    <row r="175" spans="1:33" x14ac:dyDescent="0.25">
      <c r="A175" s="10"/>
      <c r="B175" s="1" t="s">
        <v>101</v>
      </c>
      <c r="C175" s="99"/>
      <c r="D175" s="1" t="s">
        <v>319</v>
      </c>
      <c r="E175" s="99"/>
      <c r="F175" s="1" t="s">
        <v>43</v>
      </c>
      <c r="G175" s="113"/>
      <c r="H175" s="10"/>
      <c r="I175" s="113"/>
      <c r="K175" s="113"/>
      <c r="L175" s="10"/>
      <c r="M175" s="10"/>
      <c r="N175"/>
      <c r="O175" s="10"/>
      <c r="P175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</row>
    <row r="176" spans="1:33" x14ac:dyDescent="0.25">
      <c r="A176" s="10"/>
      <c r="B176" s="1" t="s">
        <v>406</v>
      </c>
      <c r="C176" s="99"/>
      <c r="D176" s="1" t="s">
        <v>336</v>
      </c>
      <c r="E176" s="99"/>
      <c r="F176" s="1" t="s">
        <v>295</v>
      </c>
      <c r="G176" s="99"/>
      <c r="H176" s="10"/>
      <c r="I176" s="113"/>
      <c r="K176" s="113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</row>
    <row r="177" spans="1:33" x14ac:dyDescent="0.25">
      <c r="A177" s="10"/>
      <c r="B177" s="1" t="s">
        <v>290</v>
      </c>
      <c r="C177" s="99"/>
      <c r="D177" s="1" t="s">
        <v>357</v>
      </c>
      <c r="E177" s="99"/>
      <c r="F177" s="22"/>
      <c r="G177" s="113"/>
      <c r="H177" t="s">
        <v>407</v>
      </c>
      <c r="I177" s="113"/>
      <c r="K177" s="113"/>
      <c r="L177" s="113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</row>
    <row r="178" spans="1:33" x14ac:dyDescent="0.25">
      <c r="A178" s="10"/>
      <c r="B178" s="103" t="str">
        <f>B166&amp;" lag enkelserie"</f>
        <v>10 lag enkelserie</v>
      </c>
      <c r="C178" s="99"/>
      <c r="D178" s="103" t="str">
        <f>D166&amp;" lag""enkelserie"</f>
        <v>10 lag"enkelserie</v>
      </c>
      <c r="E178" s="99"/>
      <c r="F178" s="103" t="str">
        <f>F166&amp;" lag enkelserie"</f>
        <v>9 lag enkelserie</v>
      </c>
      <c r="G178" s="99"/>
      <c r="H178" s="10"/>
      <c r="I178" s="113"/>
      <c r="K178" s="113"/>
      <c r="L178" s="113"/>
      <c r="M178" s="10"/>
      <c r="N178" s="39"/>
      <c r="O178" s="10"/>
      <c r="P178" s="39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</row>
    <row r="179" spans="1:33" x14ac:dyDescent="0.25">
      <c r="A179" s="10"/>
      <c r="B179" s="91" t="str">
        <f>(B166-1)*1&amp;" kamper"</f>
        <v>9 kamper</v>
      </c>
      <c r="C179" s="99"/>
      <c r="D179" s="91" t="str">
        <f>(D166-1)*1&amp;" kamper"</f>
        <v>9 kamper</v>
      </c>
      <c r="E179" s="99"/>
      <c r="F179" s="91" t="str">
        <f>(F166-1)*1&amp;" kamper"</f>
        <v>8 kamper</v>
      </c>
      <c r="G179" s="99"/>
      <c r="H179" s="10"/>
      <c r="I179" s="113"/>
      <c r="K179" s="113"/>
      <c r="L179" s="113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</row>
    <row r="180" spans="1:33" ht="30" x14ac:dyDescent="0.25">
      <c r="A180" s="10"/>
      <c r="B180" s="189" t="s">
        <v>408</v>
      </c>
      <c r="C180" s="92"/>
      <c r="D180" s="189" t="s">
        <v>408</v>
      </c>
      <c r="E180" s="104"/>
      <c r="F180" s="189" t="s">
        <v>408</v>
      </c>
      <c r="G180" s="99"/>
      <c r="H180" s="10"/>
      <c r="I180" s="113"/>
      <c r="K180" s="113"/>
      <c r="L180" s="113"/>
      <c r="M180" s="10"/>
      <c r="N180" s="10"/>
      <c r="O180" s="10"/>
      <c r="P180" s="10"/>
      <c r="Q180" s="29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</row>
    <row r="181" spans="1:33" x14ac:dyDescent="0.25">
      <c r="A181" s="10"/>
      <c r="B181" s="201" t="s">
        <v>409</v>
      </c>
      <c r="C181" s="92"/>
      <c r="D181" s="201" t="s">
        <v>409</v>
      </c>
      <c r="E181" s="92"/>
      <c r="F181" s="201" t="s">
        <v>409</v>
      </c>
      <c r="G181" s="99"/>
      <c r="H181" s="10"/>
      <c r="I181" s="113"/>
      <c r="J181" s="113"/>
      <c r="K181" s="113"/>
      <c r="L181" s="113"/>
      <c r="M181" s="10"/>
      <c r="N181" s="10"/>
      <c r="O181" s="10"/>
      <c r="P181" s="10"/>
      <c r="Q181" s="56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</row>
    <row r="182" spans="1:33" ht="15.75" thickBot="1" x14ac:dyDescent="0.3">
      <c r="A182" s="10"/>
      <c r="B182" s="193"/>
      <c r="C182" s="10"/>
      <c r="D182" s="193"/>
      <c r="E182" s="10"/>
      <c r="F182" s="193"/>
      <c r="G182" s="92"/>
      <c r="H182" s="10"/>
      <c r="I182" s="113"/>
      <c r="J182" s="113"/>
      <c r="K182" s="113"/>
      <c r="L182" s="113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</row>
    <row r="183" spans="1:33" x14ac:dyDescent="0.25">
      <c r="A183" s="10"/>
      <c r="B183" s="10"/>
      <c r="C183" s="10"/>
      <c r="D183" s="10"/>
      <c r="E183" s="10"/>
      <c r="F183" s="10"/>
      <c r="G183" s="92"/>
      <c r="H183"/>
      <c r="I183" s="113"/>
      <c r="J183" s="113"/>
      <c r="K183" s="113"/>
      <c r="L183" s="113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</row>
    <row r="184" spans="1:33" x14ac:dyDescent="0.25">
      <c r="A184" s="10"/>
      <c r="B184" t="s">
        <v>410</v>
      </c>
      <c r="C184"/>
      <c r="D184" t="s">
        <v>410</v>
      </c>
      <c r="E184"/>
      <c r="F184" t="s">
        <v>410</v>
      </c>
      <c r="G184"/>
      <c r="H184"/>
      <c r="I184" s="113"/>
      <c r="J184" s="113"/>
      <c r="K184" s="113"/>
      <c r="L184" s="113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</row>
    <row r="185" spans="1:33" x14ac:dyDescent="0.25">
      <c r="A185" s="10"/>
      <c r="B185" s="10"/>
      <c r="C185" s="54"/>
      <c r="D185" s="10"/>
      <c r="E185" s="54"/>
      <c r="F185"/>
      <c r="G185"/>
      <c r="H185"/>
      <c r="I185" s="113"/>
      <c r="J185" s="113"/>
      <c r="K185" s="113"/>
      <c r="L185" s="113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</row>
    <row r="186" spans="1:33" x14ac:dyDescent="0.25">
      <c r="A186" s="10"/>
      <c r="B186" s="10"/>
      <c r="C186"/>
      <c r="D186" s="10"/>
      <c r="E186"/>
      <c r="F186" s="10"/>
      <c r="G186"/>
      <c r="H186" s="10"/>
      <c r="I186" s="113"/>
      <c r="J186" s="113"/>
      <c r="K186" s="113"/>
      <c r="L186" s="113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</row>
    <row r="187" spans="1:33" x14ac:dyDescent="0.25">
      <c r="A187" s="10"/>
      <c r="B187" s="10"/>
      <c r="C187"/>
      <c r="D187"/>
      <c r="E187"/>
      <c r="F187" s="10"/>
      <c r="G187"/>
      <c r="H187" s="113"/>
      <c r="I187" s="113"/>
      <c r="J187" s="113"/>
      <c r="K187" s="113"/>
      <c r="L187" s="113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</row>
    <row r="188" spans="1:33" x14ac:dyDescent="0.25">
      <c r="A188" s="10"/>
      <c r="B188" s="114"/>
      <c r="C188"/>
      <c r="D188" s="10"/>
      <c r="E188"/>
      <c r="F188" s="10"/>
      <c r="G188"/>
      <c r="H188" s="10"/>
      <c r="I188" s="113"/>
      <c r="J188" s="113"/>
      <c r="K188" s="113"/>
      <c r="L188" s="113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</row>
    <row r="189" spans="1:33" x14ac:dyDescent="0.25">
      <c r="A189" s="10"/>
      <c r="B189" s="10"/>
      <c r="C189"/>
      <c r="D189" s="10"/>
      <c r="E189"/>
      <c r="F189" s="10"/>
      <c r="G189"/>
      <c r="H189" s="10"/>
      <c r="I189" s="113"/>
      <c r="J189" s="113"/>
      <c r="K189" s="113"/>
      <c r="L189" s="113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</row>
    <row r="190" spans="1:33" x14ac:dyDescent="0.25">
      <c r="A190" s="10"/>
      <c r="B190" s="10"/>
      <c r="C190"/>
      <c r="D190" s="10"/>
      <c r="E190"/>
      <c r="F190" s="10"/>
      <c r="G190"/>
      <c r="H190" s="10"/>
      <c r="I190" s="113"/>
      <c r="J190" s="113"/>
      <c r="K190" s="113"/>
      <c r="L190" s="113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</row>
    <row r="191" spans="1:33" x14ac:dyDescent="0.25">
      <c r="A191" s="10"/>
      <c r="B191" s="10"/>
      <c r="C191"/>
      <c r="D191" s="10"/>
      <c r="E191"/>
      <c r="F191" s="10"/>
      <c r="G191"/>
      <c r="H191" s="10"/>
      <c r="I191" s="113"/>
      <c r="J191" s="113"/>
      <c r="K191" s="113"/>
      <c r="L191" s="113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</row>
    <row r="192" spans="1:33" x14ac:dyDescent="0.25">
      <c r="A192" s="10"/>
      <c r="B192" s="10"/>
      <c r="C192"/>
      <c r="D192" s="10"/>
      <c r="E192"/>
      <c r="F192" s="10"/>
      <c r="G192"/>
      <c r="H192" s="10"/>
      <c r="I192" s="113"/>
      <c r="J192" s="113"/>
      <c r="K192" s="113"/>
      <c r="L192" s="113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</row>
    <row r="193" spans="1:33" x14ac:dyDescent="0.25">
      <c r="A193" s="10"/>
      <c r="B193" s="10"/>
      <c r="C193" s="10"/>
      <c r="D193" s="10"/>
      <c r="E193" s="10"/>
      <c r="F193" s="10"/>
      <c r="G193" s="10"/>
      <c r="H193" s="113"/>
      <c r="I193" s="113"/>
      <c r="J193" s="113"/>
      <c r="K193" s="113"/>
      <c r="L193" s="113"/>
      <c r="M193" s="10"/>
      <c r="N193" s="10"/>
      <c r="O193" s="10"/>
      <c r="P193" s="10"/>
      <c r="Q193" s="56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</row>
    <row r="194" spans="1:33" x14ac:dyDescent="0.25">
      <c r="A194" s="10"/>
      <c r="B194" s="10"/>
      <c r="C194" s="10"/>
      <c r="D194" s="10"/>
      <c r="E194" s="10"/>
      <c r="F194" s="10"/>
      <c r="G194" s="10"/>
      <c r="H194" s="113"/>
      <c r="I194" s="113"/>
      <c r="J194" s="113"/>
      <c r="K194" s="113"/>
      <c r="L194" s="113"/>
      <c r="M194" s="10"/>
      <c r="N194" s="10"/>
      <c r="O194" s="10"/>
      <c r="P194" s="10"/>
      <c r="Q194" s="56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</row>
    <row r="195" spans="1:33" x14ac:dyDescent="0.25">
      <c r="A195" s="54"/>
      <c r="B195" s="10"/>
      <c r="C195" s="10"/>
      <c r="D195" s="10"/>
      <c r="E195" s="10"/>
      <c r="F195" s="10"/>
      <c r="G195" s="54"/>
      <c r="H195" s="54"/>
      <c r="I195" s="10"/>
      <c r="J195" s="54"/>
      <c r="K195" s="54"/>
      <c r="L195" s="10"/>
      <c r="M195" s="10"/>
      <c r="N195" s="10"/>
      <c r="O195" s="10"/>
      <c r="P195" s="10"/>
      <c r="Q195" s="56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</row>
    <row r="196" spans="1:33" s="67" customFormat="1" ht="21" x14ac:dyDescent="0.35">
      <c r="B196" s="66" t="s">
        <v>411</v>
      </c>
      <c r="D196" s="70">
        <f>B199+D199+F199+H199+B218+D218+F218</f>
        <v>64</v>
      </c>
      <c r="E196" s="66" t="s">
        <v>6</v>
      </c>
      <c r="F196" s="66"/>
    </row>
    <row r="197" spans="1:33" ht="18.75" x14ac:dyDescent="0.3">
      <c r="A197" s="10"/>
      <c r="B197" s="49" t="s">
        <v>412</v>
      </c>
      <c r="C197" s="57"/>
      <c r="D197" s="57"/>
      <c r="E197" s="57"/>
      <c r="F197" s="49" t="s">
        <v>178</v>
      </c>
      <c r="G197" s="42"/>
      <c r="H197" s="42"/>
      <c r="I197" s="43"/>
      <c r="J197" s="49"/>
      <c r="K197" s="42"/>
      <c r="L197" s="49"/>
      <c r="M197" s="57"/>
      <c r="N197" s="57"/>
      <c r="O197" s="57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</row>
    <row r="198" spans="1:33" x14ac:dyDescent="0.25">
      <c r="A198" s="10"/>
      <c r="B198" s="29"/>
      <c r="C198"/>
      <c r="D198" s="10"/>
      <c r="E198" s="10"/>
      <c r="F198" s="10" t="s">
        <v>413</v>
      </c>
      <c r="G198" s="10"/>
      <c r="H198" s="10"/>
      <c r="I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</row>
    <row r="199" spans="1:33" x14ac:dyDescent="0.25">
      <c r="A199" s="10"/>
      <c r="B199" s="5">
        <f>COUNTA(B201:B212)</f>
        <v>11</v>
      </c>
      <c r="C199"/>
      <c r="D199" s="5">
        <f>COUNTA(D201:D212)</f>
        <v>11</v>
      </c>
      <c r="E199" s="10"/>
      <c r="F199" s="5">
        <f>COUNTA(F201:F209)</f>
        <v>5</v>
      </c>
      <c r="G199" s="10"/>
      <c r="H199" s="21">
        <f>COUNTA(H201:H209)</f>
        <v>9</v>
      </c>
      <c r="I199"/>
      <c r="J199" s="10"/>
      <c r="K199" s="21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</row>
    <row r="200" spans="1:33" x14ac:dyDescent="0.25">
      <c r="A200" s="10"/>
      <c r="B200" s="72" t="s">
        <v>414</v>
      </c>
      <c r="C200"/>
      <c r="D200" s="72" t="s">
        <v>415</v>
      </c>
      <c r="E200" s="10"/>
      <c r="F200" s="76" t="s">
        <v>416</v>
      </c>
      <c r="G200" s="10"/>
      <c r="H200" s="79" t="s">
        <v>417</v>
      </c>
      <c r="I200"/>
      <c r="J200" s="10"/>
      <c r="K200" s="10"/>
      <c r="L200" s="10"/>
      <c r="M200" s="10"/>
      <c r="N200" s="10"/>
      <c r="O200" s="10"/>
      <c r="P200" s="10"/>
      <c r="Q200" s="44"/>
      <c r="R200" s="21"/>
      <c r="S200"/>
      <c r="T200" s="21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</row>
    <row r="201" spans="1:33" x14ac:dyDescent="0.25">
      <c r="A201" s="10"/>
      <c r="B201" s="1" t="s">
        <v>168</v>
      </c>
      <c r="C201" s="10"/>
      <c r="D201" s="1" t="s">
        <v>14</v>
      </c>
      <c r="E201" s="10"/>
      <c r="F201" s="1" t="s">
        <v>116</v>
      </c>
      <c r="G201" s="10"/>
      <c r="H201" s="1" t="s">
        <v>250</v>
      </c>
      <c r="I201"/>
      <c r="J201" s="10"/>
      <c r="K201" s="10"/>
      <c r="L201" s="10"/>
      <c r="M201" s="10"/>
      <c r="N201" s="10"/>
      <c r="O201" s="10"/>
      <c r="P201" s="10"/>
      <c r="Q201" s="44"/>
      <c r="R201" s="97"/>
      <c r="S201"/>
      <c r="T201" s="97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</row>
    <row r="202" spans="1:33" x14ac:dyDescent="0.25">
      <c r="A202" s="10"/>
      <c r="B202" s="1" t="s">
        <v>16</v>
      </c>
      <c r="C202" s="10"/>
      <c r="D202" s="1" t="s">
        <v>186</v>
      </c>
      <c r="E202" s="10"/>
      <c r="F202" s="1" t="s">
        <v>71</v>
      </c>
      <c r="G202" s="10"/>
      <c r="H202" s="1" t="s">
        <v>418</v>
      </c>
      <c r="I202"/>
      <c r="J202" s="10"/>
      <c r="K202" s="10"/>
      <c r="L202" s="10"/>
      <c r="M202" s="10"/>
      <c r="N202" s="10"/>
      <c r="O202" s="10"/>
      <c r="P202" s="10"/>
      <c r="Q202" s="44"/>
      <c r="R202"/>
      <c r="S202"/>
      <c r="T202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</row>
    <row r="203" spans="1:33" x14ac:dyDescent="0.25">
      <c r="A203" s="10"/>
      <c r="B203" s="1" t="s">
        <v>419</v>
      </c>
      <c r="C203" s="10"/>
      <c r="D203" s="1" t="s">
        <v>134</v>
      </c>
      <c r="E203" s="10"/>
      <c r="F203" s="1" t="s">
        <v>74</v>
      </c>
      <c r="G203" s="10"/>
      <c r="H203" s="1" t="s">
        <v>65</v>
      </c>
      <c r="I203"/>
      <c r="J203" s="10"/>
      <c r="K203" s="10"/>
      <c r="L203" s="10"/>
      <c r="M203" s="10"/>
      <c r="N203" s="10"/>
      <c r="O203" s="10"/>
      <c r="P203" s="10"/>
      <c r="Q203" s="44"/>
      <c r="R203"/>
      <c r="S203"/>
      <c r="T203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</row>
    <row r="204" spans="1:33" x14ac:dyDescent="0.25">
      <c r="A204" s="10"/>
      <c r="B204" s="1" t="s">
        <v>140</v>
      </c>
      <c r="C204" s="10"/>
      <c r="D204" s="1" t="s">
        <v>97</v>
      </c>
      <c r="E204" s="10"/>
      <c r="F204" s="1" t="s">
        <v>150</v>
      </c>
      <c r="G204" s="10"/>
      <c r="H204" s="1" t="s">
        <v>64</v>
      </c>
      <c r="I204"/>
      <c r="J204" s="10"/>
      <c r="K204" s="10"/>
      <c r="L204" s="10"/>
      <c r="M204" s="10"/>
      <c r="N204" s="10"/>
      <c r="O204" s="10"/>
      <c r="P204" s="10"/>
      <c r="Q204" s="44"/>
      <c r="R204"/>
      <c r="S204"/>
      <c r="T204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</row>
    <row r="205" spans="1:33" x14ac:dyDescent="0.25">
      <c r="A205" s="10"/>
      <c r="B205" s="1" t="s">
        <v>90</v>
      </c>
      <c r="C205" s="10"/>
      <c r="D205" s="1" t="s">
        <v>142</v>
      </c>
      <c r="E205" s="10"/>
      <c r="F205" s="1" t="s">
        <v>75</v>
      </c>
      <c r="G205" s="10"/>
      <c r="H205" s="1" t="s">
        <v>217</v>
      </c>
      <c r="I205"/>
      <c r="J205" s="10"/>
      <c r="K205" s="10"/>
      <c r="L205" s="10"/>
      <c r="M205" s="10"/>
      <c r="N205" s="10"/>
      <c r="O205" s="10"/>
      <c r="P205" s="10"/>
      <c r="Q205" s="44"/>
      <c r="R205"/>
      <c r="S205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</row>
    <row r="206" spans="1:33" x14ac:dyDescent="0.25">
      <c r="A206" s="10"/>
      <c r="B206" s="1" t="s">
        <v>315</v>
      </c>
      <c r="C206" s="10"/>
      <c r="D206" s="1" t="s">
        <v>146</v>
      </c>
      <c r="E206" s="10"/>
      <c r="F206" s="251"/>
      <c r="G206" s="10"/>
      <c r="H206" s="1" t="s">
        <v>420</v>
      </c>
      <c r="I206"/>
      <c r="J206" s="10"/>
      <c r="K206" s="10"/>
      <c r="L206" s="10"/>
      <c r="M206" s="10"/>
      <c r="N206" s="10"/>
      <c r="O206" s="10"/>
      <c r="P206" s="10"/>
      <c r="Q206" s="44"/>
      <c r="R206"/>
      <c r="S206"/>
      <c r="T206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</row>
    <row r="207" spans="1:33" customFormat="1" x14ac:dyDescent="0.25">
      <c r="B207" s="1" t="s">
        <v>27</v>
      </c>
      <c r="D207" s="1" t="s">
        <v>328</v>
      </c>
      <c r="F207" s="63"/>
      <c r="H207" s="1" t="s">
        <v>76</v>
      </c>
      <c r="L207" s="10"/>
      <c r="Q207" s="140"/>
    </row>
    <row r="208" spans="1:33" customFormat="1" x14ac:dyDescent="0.25">
      <c r="B208" s="1" t="s">
        <v>30</v>
      </c>
      <c r="D208" s="1" t="s">
        <v>147</v>
      </c>
      <c r="F208" s="194"/>
      <c r="H208" s="1" t="s">
        <v>66</v>
      </c>
      <c r="L208" s="10"/>
      <c r="Q208" s="140"/>
    </row>
    <row r="209" spans="1:33" customFormat="1" ht="15" customHeight="1" x14ac:dyDescent="0.25">
      <c r="B209" s="1" t="s">
        <v>198</v>
      </c>
      <c r="D209" s="1" t="s">
        <v>107</v>
      </c>
      <c r="F209" s="95"/>
      <c r="H209" s="1" t="s">
        <v>73</v>
      </c>
      <c r="L209" s="10"/>
      <c r="Q209" s="140"/>
    </row>
    <row r="210" spans="1:33" customFormat="1" x14ac:dyDescent="0.25">
      <c r="B210" s="1" t="s">
        <v>421</v>
      </c>
      <c r="D210" s="1" t="s">
        <v>144</v>
      </c>
      <c r="F210" s="95"/>
      <c r="H210" s="1" t="s">
        <v>221</v>
      </c>
      <c r="L210" s="10"/>
      <c r="Q210" s="140"/>
    </row>
    <row r="211" spans="1:33" customFormat="1" x14ac:dyDescent="0.25">
      <c r="B211" s="1" t="s">
        <v>154</v>
      </c>
      <c r="D211" s="1" t="s">
        <v>106</v>
      </c>
      <c r="F211" s="95"/>
      <c r="H211" s="194"/>
      <c r="L211" s="10"/>
      <c r="Q211" s="140"/>
      <c r="R211" s="97"/>
      <c r="T211" s="97"/>
    </row>
    <row r="212" spans="1:33" customFormat="1" x14ac:dyDescent="0.25">
      <c r="B212" s="1"/>
      <c r="D212" s="1"/>
      <c r="F212" s="95"/>
      <c r="H212" s="95"/>
      <c r="L212" s="10"/>
      <c r="Q212" s="140"/>
      <c r="R212" s="97"/>
      <c r="T212" s="97"/>
    </row>
    <row r="213" spans="1:33" customFormat="1" x14ac:dyDescent="0.25">
      <c r="B213" s="80" t="str">
        <f>B199&amp;" lag - Dobbel Serie"</f>
        <v>11 lag - Dobbel Serie</v>
      </c>
      <c r="D213" s="85" t="str">
        <f>D199&amp;" lag - Dobbel serie"</f>
        <v>11 lag - Dobbel serie</v>
      </c>
      <c r="F213" s="85" t="str">
        <f>F199&amp;" lag - Trippel Serie"</f>
        <v>5 lag - Trippel Serie</v>
      </c>
      <c r="H213" s="81" t="str">
        <f>H199&amp;" lag - Enkel Serie"</f>
        <v>9 lag - Enkel Serie</v>
      </c>
      <c r="L213" s="10"/>
      <c r="Q213" s="140"/>
    </row>
    <row r="214" spans="1:33" x14ac:dyDescent="0.25">
      <c r="A214" s="10"/>
      <c r="B214" s="83" t="str">
        <f>(B199-1)*2&amp;" Kamper"</f>
        <v>20 Kamper</v>
      </c>
      <c r="C214" s="10"/>
      <c r="D214" s="77" t="str">
        <f>(D199-1)*2&amp;" Kamper"</f>
        <v>20 Kamper</v>
      </c>
      <c r="E214" s="10"/>
      <c r="F214" s="77" t="str">
        <f>(F199-1)*3&amp;" Kamper"</f>
        <v>12 Kamper</v>
      </c>
      <c r="G214" s="10"/>
      <c r="H214" s="86" t="str">
        <f>(H199-1)*1&amp;" Kamper"</f>
        <v>8 Kamper</v>
      </c>
      <c r="I214" s="10"/>
      <c r="J214" s="10"/>
      <c r="K214" s="10"/>
      <c r="L214" s="10"/>
      <c r="M214"/>
      <c r="N214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</row>
    <row r="215" spans="1:33" ht="18.75" x14ac:dyDescent="0.3">
      <c r="A215" s="10"/>
      <c r="B215" s="152" t="s">
        <v>422</v>
      </c>
      <c r="C215" s="10"/>
      <c r="D215" s="152" t="s">
        <v>422</v>
      </c>
      <c r="E215" s="10"/>
      <c r="F215" s="152" t="s">
        <v>209</v>
      </c>
      <c r="G215" s="10"/>
      <c r="H215" s="152" t="s">
        <v>423</v>
      </c>
      <c r="I215" s="10"/>
      <c r="J215" s="10"/>
      <c r="K215" s="10"/>
      <c r="L215" s="10"/>
      <c r="M215" s="56"/>
      <c r="N215" s="10"/>
      <c r="O215"/>
      <c r="P215" s="49"/>
      <c r="Q215" s="56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</row>
    <row r="216" spans="1:33" x14ac:dyDescent="0.25">
      <c r="A216" s="10"/>
      <c r="B216" s="10"/>
      <c r="C216" s="10"/>
      <c r="D216" s="10"/>
      <c r="E216" s="10"/>
      <c r="F216" s="10"/>
      <c r="G216" s="10"/>
      <c r="H216" s="152" t="s">
        <v>424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</row>
    <row r="217" spans="1:33" x14ac:dyDescent="0.25">
      <c r="A217" s="10"/>
      <c r="B217" s="10"/>
      <c r="C217" s="10"/>
      <c r="D217" s="10"/>
      <c r="E217" s="10"/>
      <c r="F217" s="10"/>
      <c r="G217" s="10"/>
      <c r="H217" s="152" t="s">
        <v>395</v>
      </c>
      <c r="I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</row>
    <row r="218" spans="1:33" x14ac:dyDescent="0.25">
      <c r="A218" s="10"/>
      <c r="B218" s="21">
        <f>COUNTA(B220:B233)</f>
        <v>9</v>
      </c>
      <c r="C218" s="10"/>
      <c r="D218" s="21">
        <f>COUNTA(D220:D233)</f>
        <v>9</v>
      </c>
      <c r="E218" s="10"/>
      <c r="F218" s="21">
        <f>COUNTA(F220:F233)</f>
        <v>10</v>
      </c>
      <c r="G218" s="10"/>
      <c r="H218" s="10"/>
      <c r="I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</row>
    <row r="219" spans="1:33" x14ac:dyDescent="0.25">
      <c r="A219" s="10"/>
      <c r="B219" s="81" t="s">
        <v>425</v>
      </c>
      <c r="C219" s="10"/>
      <c r="D219" s="81" t="s">
        <v>426</v>
      </c>
      <c r="E219" s="10"/>
      <c r="F219" s="81" t="s">
        <v>427</v>
      </c>
      <c r="G219" s="10"/>
      <c r="H219" t="s">
        <v>410</v>
      </c>
      <c r="I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</row>
    <row r="220" spans="1:33" x14ac:dyDescent="0.25">
      <c r="A220" s="10"/>
      <c r="B220" s="1" t="s">
        <v>85</v>
      </c>
      <c r="C220" s="10"/>
      <c r="D220" s="1" t="s">
        <v>337</v>
      </c>
      <c r="E220" s="10"/>
      <c r="F220" s="1" t="s">
        <v>17</v>
      </c>
      <c r="G220" s="10"/>
      <c r="H220" s="10"/>
      <c r="I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</row>
    <row r="221" spans="1:33" x14ac:dyDescent="0.25">
      <c r="A221" s="10"/>
      <c r="B221" s="1" t="s">
        <v>22</v>
      </c>
      <c r="C221" s="10"/>
      <c r="D221" s="1" t="s">
        <v>132</v>
      </c>
      <c r="E221" s="10"/>
      <c r="F221" s="1" t="s">
        <v>335</v>
      </c>
      <c r="G221" s="10"/>
      <c r="H221" s="21"/>
      <c r="I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</row>
    <row r="222" spans="1:33" x14ac:dyDescent="0.25">
      <c r="A222" s="10"/>
      <c r="B222" s="1" t="s">
        <v>24</v>
      </c>
      <c r="C222" s="10"/>
      <c r="D222" s="1" t="s">
        <v>138</v>
      </c>
      <c r="E222" s="10"/>
      <c r="F222" s="1" t="s">
        <v>100</v>
      </c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</row>
    <row r="223" spans="1:33" x14ac:dyDescent="0.25">
      <c r="A223" s="10"/>
      <c r="B223" s="1" t="s">
        <v>339</v>
      </c>
      <c r="C223" s="10"/>
      <c r="D223" s="1" t="s">
        <v>93</v>
      </c>
      <c r="E223" s="10"/>
      <c r="F223" s="1" t="s">
        <v>336</v>
      </c>
      <c r="G223" s="10"/>
      <c r="H223" t="s">
        <v>8</v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</row>
    <row r="224" spans="1:33" x14ac:dyDescent="0.25">
      <c r="A224" s="10"/>
      <c r="B224" s="1" t="s">
        <v>291</v>
      </c>
      <c r="C224" s="10"/>
      <c r="D224" s="1" t="s">
        <v>38</v>
      </c>
      <c r="E224" s="10"/>
      <c r="F224" s="1" t="s">
        <v>356</v>
      </c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</row>
    <row r="225" spans="1:33" x14ac:dyDescent="0.25">
      <c r="A225" s="10"/>
      <c r="B225" s="1" t="s">
        <v>319</v>
      </c>
      <c r="C225" s="10"/>
      <c r="D225" s="1" t="s">
        <v>101</v>
      </c>
      <c r="E225" s="10"/>
      <c r="F225" s="1" t="s">
        <v>428</v>
      </c>
      <c r="G225" s="10"/>
      <c r="H225" s="5">
        <f>COUNTA(H227:H229)</f>
        <v>3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</row>
    <row r="226" spans="1:33" x14ac:dyDescent="0.25">
      <c r="A226" s="10"/>
      <c r="B226" s="1" t="s">
        <v>194</v>
      </c>
      <c r="C226" s="10"/>
      <c r="D226" s="1" t="s">
        <v>357</v>
      </c>
      <c r="E226" s="10"/>
      <c r="F226" s="1" t="s">
        <v>429</v>
      </c>
      <c r="G226" s="10"/>
      <c r="H226" s="196" t="s">
        <v>430</v>
      </c>
      <c r="I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</row>
    <row r="227" spans="1:33" x14ac:dyDescent="0.25">
      <c r="A227" s="10"/>
      <c r="B227" s="1" t="s">
        <v>111</v>
      </c>
      <c r="C227" s="10"/>
      <c r="D227" s="1" t="s">
        <v>39</v>
      </c>
      <c r="E227" s="10"/>
      <c r="F227" s="1" t="s">
        <v>431</v>
      </c>
      <c r="G227" s="10"/>
      <c r="H227" s="1" t="s">
        <v>431</v>
      </c>
      <c r="I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</row>
    <row r="228" spans="1:33" x14ac:dyDescent="0.25">
      <c r="A228" s="10"/>
      <c r="B228" s="1" t="s">
        <v>43</v>
      </c>
      <c r="C228" s="10"/>
      <c r="D228" s="1" t="s">
        <v>364</v>
      </c>
      <c r="E228" s="10"/>
      <c r="F228" s="1" t="s">
        <v>296</v>
      </c>
      <c r="G228" s="10"/>
      <c r="H228" s="1" t="s">
        <v>429</v>
      </c>
      <c r="I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</row>
    <row r="229" spans="1:33" x14ac:dyDescent="0.25">
      <c r="A229" s="10"/>
      <c r="B229" s="22"/>
      <c r="C229" s="10"/>
      <c r="D229" s="22"/>
      <c r="E229" s="10"/>
      <c r="F229" s="252" t="s">
        <v>432</v>
      </c>
      <c r="G229" s="10"/>
      <c r="H229" s="1" t="s">
        <v>428</v>
      </c>
      <c r="I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</row>
    <row r="230" spans="1:33" x14ac:dyDescent="0.25">
      <c r="A230" s="10"/>
      <c r="B230" s="22"/>
      <c r="C230" s="10"/>
      <c r="D230" s="22"/>
      <c r="E230" s="10"/>
      <c r="F230" s="1"/>
      <c r="G230" s="10"/>
      <c r="H230" s="155" t="s">
        <v>432</v>
      </c>
      <c r="I230" s="10"/>
      <c r="K230" s="10"/>
      <c r="L230" s="10"/>
      <c r="M23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</row>
    <row r="231" spans="1:33" x14ac:dyDescent="0.25">
      <c r="A231" s="10"/>
      <c r="B231" s="243"/>
      <c r="C231" s="10"/>
      <c r="D231" s="22"/>
      <c r="E231" s="10"/>
      <c r="F231" s="22"/>
      <c r="G231" s="10"/>
      <c r="H231" s="22"/>
      <c r="I231" s="10"/>
      <c r="K231" s="10"/>
      <c r="L231"/>
      <c r="M231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</row>
    <row r="232" spans="1:33" x14ac:dyDescent="0.25">
      <c r="A232" s="10"/>
      <c r="B232" s="243"/>
      <c r="C232" s="10"/>
      <c r="D232" s="1"/>
      <c r="E232" s="10"/>
      <c r="F232" s="22"/>
      <c r="G232" s="10"/>
      <c r="H232" s="195" t="s">
        <v>433</v>
      </c>
      <c r="I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</row>
    <row r="233" spans="1:33" x14ac:dyDescent="0.25">
      <c r="A233" s="10"/>
      <c r="B233" s="202"/>
      <c r="C233" s="10"/>
      <c r="D233" s="202"/>
      <c r="E233" s="10"/>
      <c r="F233" s="22"/>
      <c r="G233" s="10"/>
      <c r="H233" s="195" t="s">
        <v>434</v>
      </c>
      <c r="I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</row>
    <row r="234" spans="1:33" x14ac:dyDescent="0.25">
      <c r="A234" s="10"/>
      <c r="B234" s="82" t="str">
        <f>B218&amp;" lag - Enkel Serie"</f>
        <v>9 lag - Enkel Serie</v>
      </c>
      <c r="C234" s="10"/>
      <c r="D234" s="82" t="str">
        <f>D218&amp;" lag - Enkel Serie"</f>
        <v>9 lag - Enkel Serie</v>
      </c>
      <c r="E234" s="10"/>
      <c r="F234" s="82" t="str">
        <f>F218&amp;" lag - Enkel Serie"</f>
        <v>10 lag - Enkel Serie</v>
      </c>
      <c r="G234" s="10"/>
      <c r="H234" s="10"/>
      <c r="I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</row>
    <row r="235" spans="1:33" x14ac:dyDescent="0.25">
      <c r="A235" s="10"/>
      <c r="B235" s="82" t="str">
        <f>(B218-1)*1&amp;" Kamper"</f>
        <v>8 Kamper</v>
      </c>
      <c r="C235" s="10"/>
      <c r="D235" s="79" t="str">
        <f>(D218-1)*1&amp;" Kamper"</f>
        <v>8 Kamper</v>
      </c>
      <c r="E235" s="10"/>
      <c r="F235" s="79" t="str">
        <f>(F218-1)*1&amp;" Kamper"</f>
        <v>9 Kamper</v>
      </c>
      <c r="G235" s="10"/>
      <c r="H235" s="10" t="s">
        <v>435</v>
      </c>
      <c r="I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</row>
    <row r="236" spans="1:33" ht="15" customHeight="1" x14ac:dyDescent="0.25">
      <c r="A236" s="10"/>
      <c r="B236" s="258" t="s">
        <v>436</v>
      </c>
      <c r="C236" s="10"/>
      <c r="D236" s="258" t="s">
        <v>436</v>
      </c>
      <c r="E236" s="10"/>
      <c r="F236" s="258" t="s">
        <v>436</v>
      </c>
      <c r="G236" s="10"/>
      <c r="H236" s="10"/>
      <c r="I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</row>
    <row r="237" spans="1:33" x14ac:dyDescent="0.25">
      <c r="A237" s="10"/>
      <c r="B237" s="258"/>
      <c r="C237" s="10"/>
      <c r="D237" s="258"/>
      <c r="E237" s="10"/>
      <c r="F237" s="258"/>
      <c r="G237" s="10"/>
      <c r="H237" s="10"/>
      <c r="I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</row>
    <row r="238" spans="1:33" x14ac:dyDescent="0.25">
      <c r="A238" s="10"/>
      <c r="B238" s="201" t="s">
        <v>409</v>
      </c>
      <c r="C238" s="10"/>
      <c r="D238" s="201" t="s">
        <v>409</v>
      </c>
      <c r="E238" s="10"/>
      <c r="F238" s="201" t="s">
        <v>409</v>
      </c>
      <c r="G238" s="10"/>
      <c r="H238" s="10"/>
      <c r="I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</row>
    <row r="239" spans="1:33" x14ac:dyDescent="0.25">
      <c r="A239" s="10"/>
      <c r="B239" s="244"/>
      <c r="C239" s="10"/>
      <c r="D239" s="244"/>
      <c r="E239" s="10"/>
      <c r="F239" s="244"/>
      <c r="G239" s="10"/>
      <c r="H239" s="10"/>
      <c r="I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</row>
    <row r="240" spans="1:33" x14ac:dyDescent="0.25">
      <c r="A240" s="10"/>
      <c r="B240" t="s">
        <v>410</v>
      </c>
      <c r="C240" s="10"/>
      <c r="D240" t="s">
        <v>410</v>
      </c>
      <c r="E240" s="10"/>
      <c r="F240" t="s">
        <v>410</v>
      </c>
      <c r="G240" s="10"/>
      <c r="H240" s="10"/>
      <c r="I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</row>
    <row r="241" spans="1:33" x14ac:dyDescent="0.25">
      <c r="A241" s="10"/>
      <c r="B241"/>
      <c r="C241" s="10"/>
      <c r="D241" s="10"/>
      <c r="E241" s="10"/>
      <c r="F241"/>
      <c r="G241" s="10"/>
      <c r="H241"/>
      <c r="I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</row>
    <row r="242" spans="1:33" x14ac:dyDescent="0.25">
      <c r="A242" s="10"/>
      <c r="B242"/>
      <c r="C242" s="10"/>
      <c r="D242"/>
      <c r="E242" s="10"/>
      <c r="F242"/>
      <c r="G242" s="10"/>
      <c r="H242"/>
      <c r="I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</row>
    <row r="243" spans="1:33" x14ac:dyDescent="0.25">
      <c r="A243" s="10"/>
      <c r="B243"/>
      <c r="C243" s="10"/>
      <c r="D243"/>
      <c r="E243" s="10"/>
      <c r="F243" s="10"/>
      <c r="G243" s="10"/>
      <c r="H243"/>
      <c r="I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</row>
    <row r="244" spans="1:33" x14ac:dyDescent="0.25">
      <c r="A244" s="10"/>
      <c r="B244"/>
      <c r="C244" s="10"/>
      <c r="D244"/>
      <c r="E244" s="10"/>
      <c r="F244" s="10"/>
      <c r="G244" s="10"/>
      <c r="H244"/>
      <c r="I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</row>
    <row r="245" spans="1:33" x14ac:dyDescent="0.25">
      <c r="A245" s="10"/>
      <c r="B245"/>
      <c r="C245" s="10"/>
      <c r="D245" s="10"/>
      <c r="E245" s="10"/>
      <c r="F245"/>
      <c r="G245" s="10"/>
      <c r="H245"/>
      <c r="I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</row>
    <row r="246" spans="1:33" x14ac:dyDescent="0.25">
      <c r="A246" s="10"/>
      <c r="B246"/>
      <c r="C246" s="10"/>
      <c r="D246" s="10"/>
      <c r="E246" s="10"/>
      <c r="F246" s="10"/>
      <c r="G246" s="10"/>
      <c r="H246" s="10"/>
      <c r="I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</row>
    <row r="247" spans="1:33" x14ac:dyDescent="0.25">
      <c r="A247" s="10"/>
      <c r="B247"/>
      <c r="C247" s="10"/>
      <c r="D247" s="10"/>
      <c r="E247" s="10"/>
      <c r="F247" s="10"/>
      <c r="G247" s="10"/>
      <c r="H247" s="10"/>
      <c r="I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</row>
    <row r="248" spans="1:33" s="66" customFormat="1" ht="21" x14ac:dyDescent="0.35">
      <c r="B248" s="66" t="s">
        <v>437</v>
      </c>
      <c r="D248" s="70">
        <f>B250+D250+H250+F271+D271+B271</f>
        <v>60</v>
      </c>
      <c r="E248" s="66" t="s">
        <v>6</v>
      </c>
    </row>
    <row r="249" spans="1:33" ht="18.75" x14ac:dyDescent="0.3">
      <c r="A249" s="10"/>
      <c r="B249" s="49"/>
      <c r="C249" s="49"/>
      <c r="D249" s="49"/>
      <c r="E249" s="49"/>
      <c r="F249" s="49"/>
      <c r="G249" s="10"/>
      <c r="H249" s="49" t="s">
        <v>178</v>
      </c>
      <c r="I249" s="42"/>
      <c r="J249" s="49"/>
      <c r="K249" s="49"/>
      <c r="L249" s="49"/>
      <c r="M249" s="49"/>
      <c r="N249" s="50"/>
      <c r="O249" s="49"/>
      <c r="P249" s="49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</row>
    <row r="250" spans="1:33" x14ac:dyDescent="0.25">
      <c r="A250" s="10"/>
      <c r="B250" s="135">
        <f>COUNTA(B252:B263)</f>
        <v>11</v>
      </c>
      <c r="C250" s="5"/>
      <c r="D250" s="135">
        <f>COUNTA(D252:D263)</f>
        <v>10</v>
      </c>
      <c r="E250" s="10"/>
      <c r="F250" s="10"/>
      <c r="G250" s="10"/>
      <c r="H250" s="21">
        <v>6</v>
      </c>
      <c r="I250" s="10"/>
      <c r="J250" s="5"/>
      <c r="K250" s="10"/>
      <c r="L250" s="10"/>
      <c r="M250" s="10"/>
      <c r="N250" s="5"/>
      <c r="O250" s="10"/>
      <c r="P250" s="21"/>
      <c r="Q250" s="18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</row>
    <row r="251" spans="1:33" ht="15" customHeight="1" x14ac:dyDescent="0.25">
      <c r="A251" s="10"/>
      <c r="B251" s="83" t="s">
        <v>438</v>
      </c>
      <c r="C251" s="10"/>
      <c r="D251" s="83" t="s">
        <v>439</v>
      </c>
      <c r="E251" s="10"/>
      <c r="F251" s="10"/>
      <c r="G251" s="10"/>
      <c r="H251" s="72" t="s">
        <v>440</v>
      </c>
      <c r="I251" s="10"/>
      <c r="J251" s="10"/>
      <c r="K251" s="10"/>
      <c r="L251" s="10"/>
      <c r="M251" s="97" t="s">
        <v>441</v>
      </c>
      <c r="N251" s="10"/>
      <c r="O251" s="10"/>
      <c r="P251" s="31"/>
      <c r="Q251" s="18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</row>
    <row r="252" spans="1:33" x14ac:dyDescent="0.25">
      <c r="A252" s="10"/>
      <c r="B252" s="118" t="s">
        <v>16</v>
      </c>
      <c r="C252" s="10"/>
      <c r="D252" s="96" t="s">
        <v>442</v>
      </c>
      <c r="E252" s="10"/>
      <c r="F252" s="10"/>
      <c r="G252" s="10"/>
      <c r="H252" s="63" t="s">
        <v>65</v>
      </c>
      <c r="I252" s="10"/>
      <c r="J252" s="10"/>
      <c r="K252" s="10"/>
      <c r="L252" s="10"/>
      <c r="M252" s="99"/>
      <c r="N252" s="10"/>
      <c r="O252" s="10"/>
      <c r="P252" s="27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</row>
    <row r="253" spans="1:33" x14ac:dyDescent="0.25">
      <c r="A253" s="10"/>
      <c r="B253" s="118" t="s">
        <v>130</v>
      </c>
      <c r="C253" s="10"/>
      <c r="D253" s="118" t="s">
        <v>391</v>
      </c>
      <c r="E253" s="10"/>
      <c r="F253" s="10"/>
      <c r="G253" s="10"/>
      <c r="H253" s="62" t="s">
        <v>116</v>
      </c>
      <c r="I253" s="10"/>
      <c r="J253" s="10"/>
      <c r="K253" s="10"/>
      <c r="L253" s="10"/>
      <c r="M253" s="99"/>
      <c r="N253" s="10"/>
      <c r="O253" s="10"/>
      <c r="P253" s="27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</row>
    <row r="254" spans="1:33" x14ac:dyDescent="0.25">
      <c r="A254" s="10"/>
      <c r="B254" s="96" t="s">
        <v>132</v>
      </c>
      <c r="C254" s="10"/>
      <c r="D254" s="96" t="s">
        <v>186</v>
      </c>
      <c r="E254" s="10"/>
      <c r="F254" s="10"/>
      <c r="G254" s="10"/>
      <c r="H254" s="62" t="s">
        <v>71</v>
      </c>
      <c r="I254" s="10"/>
      <c r="J254" s="10"/>
      <c r="K254" s="10"/>
      <c r="L254" s="10"/>
      <c r="M254" s="99"/>
      <c r="N254" s="10"/>
      <c r="O254" s="10"/>
      <c r="P254" s="27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</row>
    <row r="255" spans="1:33" x14ac:dyDescent="0.25">
      <c r="A255" s="10"/>
      <c r="B255" s="118" t="s">
        <v>392</v>
      </c>
      <c r="C255" s="10"/>
      <c r="D255" s="118" t="s">
        <v>138</v>
      </c>
      <c r="E255" s="10"/>
      <c r="F255" s="10"/>
      <c r="G255" s="10"/>
      <c r="H255" s="62" t="s">
        <v>74</v>
      </c>
      <c r="I255" s="10"/>
      <c r="J255" s="10"/>
      <c r="K255" s="10"/>
      <c r="L255" s="10"/>
      <c r="M255" s="99"/>
      <c r="N255" s="10"/>
      <c r="O255" s="10"/>
      <c r="P255" s="27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</row>
    <row r="256" spans="1:33" x14ac:dyDescent="0.25">
      <c r="A256" s="10"/>
      <c r="B256" s="118" t="s">
        <v>31</v>
      </c>
      <c r="C256" s="10"/>
      <c r="D256" s="136" t="s">
        <v>140</v>
      </c>
      <c r="E256" s="10"/>
      <c r="F256"/>
      <c r="G256" s="10"/>
      <c r="H256" s="63" t="s">
        <v>221</v>
      </c>
      <c r="I256" s="10"/>
      <c r="J256" s="10"/>
      <c r="K256" s="10"/>
      <c r="L256" s="10"/>
      <c r="M256" s="99"/>
      <c r="N256" s="10"/>
      <c r="O256" s="10"/>
      <c r="P256" s="27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</row>
    <row r="257" spans="1:33" x14ac:dyDescent="0.25">
      <c r="A257" s="10"/>
      <c r="B257" s="249" t="s">
        <v>30</v>
      </c>
      <c r="C257" s="10"/>
      <c r="D257" s="118" t="s">
        <v>142</v>
      </c>
      <c r="E257" s="10"/>
      <c r="F257" s="10"/>
      <c r="G257" s="10"/>
      <c r="H257" s="62" t="s">
        <v>150</v>
      </c>
      <c r="I257" s="10"/>
      <c r="J257" s="10"/>
      <c r="K257" s="10"/>
      <c r="L257" s="10"/>
      <c r="M257" s="99"/>
      <c r="N257" s="10"/>
      <c r="O257" s="10"/>
      <c r="P257" s="27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</row>
    <row r="258" spans="1:33" x14ac:dyDescent="0.25">
      <c r="A258" s="10"/>
      <c r="B258" s="96" t="s">
        <v>443</v>
      </c>
      <c r="C258" s="10"/>
      <c r="D258" s="118" t="s">
        <v>444</v>
      </c>
      <c r="E258" s="10"/>
      <c r="F258" s="10"/>
      <c r="G258" s="10"/>
      <c r="H258" s="62"/>
      <c r="I258" s="10"/>
      <c r="J258" s="10"/>
      <c r="K258" s="10"/>
      <c r="L258" s="10"/>
      <c r="M258" s="99"/>
      <c r="N258" s="10"/>
      <c r="O258" s="10"/>
      <c r="P258" s="27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</row>
    <row r="259" spans="1:33" x14ac:dyDescent="0.25">
      <c r="A259" s="10"/>
      <c r="B259" s="96" t="s">
        <v>107</v>
      </c>
      <c r="C259" s="10"/>
      <c r="D259" s="248" t="s">
        <v>146</v>
      </c>
      <c r="E259" s="10"/>
      <c r="F259" s="10"/>
      <c r="G259" s="10"/>
      <c r="H259" s="62"/>
      <c r="I259" s="10"/>
      <c r="J259" s="10"/>
      <c r="K259" s="10"/>
      <c r="L259" s="10"/>
      <c r="M259" s="99"/>
      <c r="N259" s="10"/>
      <c r="O259" s="10"/>
      <c r="P259" s="27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</row>
    <row r="260" spans="1:33" x14ac:dyDescent="0.25">
      <c r="A260" s="10"/>
      <c r="B260" s="118" t="s">
        <v>144</v>
      </c>
      <c r="C260" s="10"/>
      <c r="D260" s="94" t="s">
        <v>198</v>
      </c>
      <c r="E260" s="10"/>
      <c r="F260" s="10"/>
      <c r="G260" s="10"/>
      <c r="H260" s="62"/>
      <c r="I260" s="10"/>
      <c r="J260" s="10"/>
      <c r="K260" s="10"/>
      <c r="L260" s="10"/>
      <c r="M260" s="99"/>
      <c r="N260" s="10"/>
      <c r="O260" s="10"/>
      <c r="P260" s="27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</row>
    <row r="261" spans="1:33" x14ac:dyDescent="0.25">
      <c r="A261" s="10"/>
      <c r="B261" s="96" t="s">
        <v>106</v>
      </c>
      <c r="C261" s="10"/>
      <c r="D261" s="212" t="s">
        <v>421</v>
      </c>
      <c r="E261" s="10"/>
      <c r="F261" s="10"/>
      <c r="G261" s="10"/>
      <c r="H261" s="62"/>
      <c r="I261" s="10"/>
      <c r="J261" s="10"/>
      <c r="K261" s="10"/>
      <c r="L261" s="247"/>
      <c r="M261" s="99"/>
      <c r="N261" s="10"/>
      <c r="O261" s="10"/>
      <c r="P261" s="27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</row>
    <row r="262" spans="1:33" x14ac:dyDescent="0.25">
      <c r="A262" s="10"/>
      <c r="B262" s="118" t="s">
        <v>154</v>
      </c>
      <c r="C262" s="10"/>
      <c r="D262" s="155"/>
      <c r="E262" s="10"/>
      <c r="F262" s="10"/>
      <c r="G262" s="10"/>
      <c r="H262" s="76" t="str">
        <f>H250&amp;" lag - Trippel Serie"</f>
        <v>6 lag - Trippel Serie</v>
      </c>
      <c r="I262" s="10"/>
      <c r="J262" s="10"/>
      <c r="K262" s="10"/>
      <c r="L262" s="10"/>
      <c r="M262" s="97"/>
      <c r="N262" s="10"/>
      <c r="O262" s="10"/>
      <c r="P262" s="27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</row>
    <row r="263" spans="1:33" x14ac:dyDescent="0.25">
      <c r="A263" s="10"/>
      <c r="B263" s="118"/>
      <c r="C263" s="10"/>
      <c r="D263" s="105"/>
      <c r="E263" s="10"/>
      <c r="F263" s="10"/>
      <c r="G263" s="10"/>
      <c r="H263" s="78" t="str">
        <f>(H250-1)*3&amp; " kamper"</f>
        <v>15 kamper</v>
      </c>
      <c r="I263" s="10"/>
      <c r="J263" s="10"/>
      <c r="K263" s="10"/>
      <c r="L263" s="10"/>
      <c r="M263" s="97"/>
      <c r="N263" s="10"/>
      <c r="O263" s="10"/>
      <c r="P263" s="27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</row>
    <row r="264" spans="1:33" ht="15.75" x14ac:dyDescent="0.25">
      <c r="A264" s="10"/>
      <c r="B264" s="83" t="str">
        <f>B250&amp;" lag - Dobbel Serie"</f>
        <v>11 lag - Dobbel Serie</v>
      </c>
      <c r="C264" s="10"/>
      <c r="D264" s="83" t="str">
        <f>D250&amp;" lag - Dobbel Serie"</f>
        <v>10 lag - Dobbel Serie</v>
      </c>
      <c r="E264" s="10"/>
      <c r="F264" s="10"/>
      <c r="G264" s="10"/>
      <c r="H264" s="153" t="s">
        <v>395</v>
      </c>
      <c r="I264" s="10"/>
      <c r="J264" s="10"/>
      <c r="K264" s="10"/>
      <c r="L264" s="10"/>
      <c r="M264" s="41"/>
      <c r="N264" s="10"/>
      <c r="O264" s="10"/>
      <c r="P264" s="27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</row>
    <row r="265" spans="1:33" x14ac:dyDescent="0.25">
      <c r="A265" s="10"/>
      <c r="B265" s="83" t="str">
        <f>(B250-1)*2&amp;" Kamper"</f>
        <v>20 Kamper</v>
      </c>
      <c r="C265" s="10"/>
      <c r="D265" s="83" t="str">
        <f>(D250-1)*2&amp;" Kamper"</f>
        <v>18 Kamper</v>
      </c>
      <c r="E265" s="10"/>
      <c r="F265" s="10"/>
      <c r="G265" s="10"/>
      <c r="H265" s="10"/>
      <c r="I265" s="10"/>
      <c r="J265" s="10"/>
      <c r="K265" s="10"/>
      <c r="L265" s="10"/>
      <c r="M265" s="5"/>
      <c r="N265" s="10"/>
      <c r="O265" s="10"/>
      <c r="P265" s="27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</row>
    <row r="266" spans="1:33" x14ac:dyDescent="0.25">
      <c r="A266" s="10"/>
      <c r="B266"/>
      <c r="C266"/>
      <c r="D266"/>
      <c r="E266"/>
      <c r="F266" s="10"/>
      <c r="G266" s="10"/>
      <c r="H266" s="10"/>
      <c r="I266" s="10"/>
      <c r="K266" s="10"/>
      <c r="L266" s="10"/>
      <c r="M266" s="31"/>
      <c r="N266" s="10"/>
      <c r="O266" s="10"/>
      <c r="P266" s="27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</row>
    <row r="267" spans="1:33" x14ac:dyDescent="0.25">
      <c r="A267" s="10"/>
      <c r="B267" s="152" t="s">
        <v>395</v>
      </c>
      <c r="C267"/>
      <c r="D267" s="152" t="s">
        <v>395</v>
      </c>
      <c r="E267"/>
      <c r="F267" s="10"/>
      <c r="G267" s="10"/>
      <c r="H267" s="10"/>
      <c r="I267" s="10"/>
      <c r="K267" s="10"/>
      <c r="L267" s="10"/>
      <c r="M267" s="31"/>
      <c r="N267" s="10"/>
      <c r="O267" s="10"/>
      <c r="P267" s="27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</row>
    <row r="268" spans="1:33" x14ac:dyDescent="0.25">
      <c r="A268" s="10"/>
      <c r="B268"/>
      <c r="C268"/>
      <c r="D268"/>
      <c r="E268"/>
      <c r="F268" s="10"/>
      <c r="G268" s="10"/>
      <c r="H268" s="10"/>
      <c r="I268" s="10"/>
      <c r="K268" s="10"/>
      <c r="L268" s="10"/>
      <c r="M268" s="10"/>
      <c r="N268" s="31"/>
      <c r="O268" s="10"/>
      <c r="P268" s="27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</row>
    <row r="269" spans="1:33" x14ac:dyDescent="0.25">
      <c r="A269" s="10"/>
      <c r="B269"/>
      <c r="C269"/>
      <c r="D269"/>
      <c r="E269"/>
      <c r="F269" s="10"/>
      <c r="G269" s="10"/>
      <c r="H269" s="10"/>
      <c r="I269" s="10"/>
      <c r="K269" s="10"/>
      <c r="L269" s="31"/>
      <c r="M269" s="10"/>
      <c r="N269" s="10"/>
      <c r="O269" s="10"/>
      <c r="P269" s="27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</row>
    <row r="270" spans="1:33" ht="18.75" x14ac:dyDescent="0.3">
      <c r="A270" s="10"/>
      <c r="B270" s="49"/>
      <c r="C270"/>
      <c r="D270"/>
      <c r="E270"/>
      <c r="F270" s="10"/>
      <c r="G270" s="10"/>
      <c r="H270" s="10"/>
      <c r="I270" s="10"/>
      <c r="K270" s="10"/>
      <c r="L270" s="10"/>
      <c r="M270" s="10"/>
      <c r="N270" s="10"/>
      <c r="O270" s="10"/>
      <c r="P270" s="46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</row>
    <row r="271" spans="1:33" ht="15" customHeight="1" x14ac:dyDescent="0.25">
      <c r="A271" s="10"/>
      <c r="B271" s="5">
        <f>COUNTA(B273:B285)</f>
        <v>11</v>
      </c>
      <c r="C271"/>
      <c r="D271" s="5">
        <f>COUNTA(D273:D286)</f>
        <v>11</v>
      </c>
      <c r="E271"/>
      <c r="F271" s="5">
        <f>COUNTA(F273:F286)</f>
        <v>11</v>
      </c>
      <c r="G271" s="10"/>
      <c r="H271" s="10"/>
      <c r="I271" s="10"/>
      <c r="K271" s="10"/>
      <c r="L271" s="10"/>
      <c r="M271" s="10"/>
      <c r="N271" s="27"/>
      <c r="O271" s="10"/>
      <c r="P271" s="46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</row>
    <row r="272" spans="1:33" x14ac:dyDescent="0.25">
      <c r="A272" s="10"/>
      <c r="B272" s="146" t="s">
        <v>445</v>
      </c>
      <c r="C272"/>
      <c r="D272" s="81" t="s">
        <v>446</v>
      </c>
      <c r="E272"/>
      <c r="F272" s="81" t="s">
        <v>446</v>
      </c>
      <c r="G272" s="10"/>
      <c r="H272" s="19"/>
      <c r="I272" s="10"/>
      <c r="J272" s="19"/>
      <c r="K272" s="10"/>
      <c r="L272" s="19"/>
      <c r="M272" s="10"/>
      <c r="N272" s="27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</row>
    <row r="273" spans="1:33" x14ac:dyDescent="0.25">
      <c r="A273" s="10"/>
      <c r="B273" s="22" t="s">
        <v>268</v>
      </c>
      <c r="C273" s="119"/>
      <c r="D273" s="22" t="s">
        <v>258</v>
      </c>
      <c r="E273"/>
      <c r="F273" s="1" t="s">
        <v>86</v>
      </c>
      <c r="G273" s="10"/>
      <c r="H273" s="19"/>
      <c r="I273" s="10"/>
      <c r="J273" s="19"/>
      <c r="K273" s="10"/>
      <c r="L273" s="10"/>
      <c r="M273" s="10"/>
      <c r="N273" s="27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</row>
    <row r="274" spans="1:33" x14ac:dyDescent="0.25">
      <c r="A274" s="10"/>
      <c r="B274" s="22" t="s">
        <v>337</v>
      </c>
      <c r="C274" s="120"/>
      <c r="D274" s="22" t="s">
        <v>335</v>
      </c>
      <c r="E274"/>
      <c r="F274" s="1" t="s">
        <v>17</v>
      </c>
      <c r="G274" s="10"/>
      <c r="H274" s="19"/>
      <c r="I274" s="10"/>
      <c r="J274" s="19"/>
      <c r="K274" s="10"/>
      <c r="L274" s="10"/>
      <c r="M274" s="10"/>
      <c r="N274" s="27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</row>
    <row r="275" spans="1:33" x14ac:dyDescent="0.25">
      <c r="A275" s="10"/>
      <c r="B275" s="22" t="s">
        <v>23</v>
      </c>
      <c r="C275" s="120"/>
      <c r="D275" s="94" t="s">
        <v>245</v>
      </c>
      <c r="E275"/>
      <c r="F275" s="1" t="s">
        <v>87</v>
      </c>
      <c r="G275" s="10"/>
      <c r="H275" s="19"/>
      <c r="I275" s="10"/>
      <c r="K275" s="10"/>
      <c r="L275" s="27"/>
      <c r="M275" s="10"/>
      <c r="N275" s="27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</row>
    <row r="276" spans="1:33" x14ac:dyDescent="0.25">
      <c r="A276" s="10"/>
      <c r="B276" s="22" t="s">
        <v>134</v>
      </c>
      <c r="C276" s="119"/>
      <c r="D276" s="22" t="s">
        <v>93</v>
      </c>
      <c r="E276"/>
      <c r="F276" s="94" t="s">
        <v>29</v>
      </c>
      <c r="G276" s="10"/>
      <c r="H276" s="19"/>
      <c r="I276" s="10"/>
      <c r="K276" s="10"/>
      <c r="L276" s="27"/>
      <c r="M276" s="10"/>
      <c r="N276" s="27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</row>
    <row r="277" spans="1:33" x14ac:dyDescent="0.25">
      <c r="A277" s="10"/>
      <c r="B277" s="22" t="s">
        <v>24</v>
      </c>
      <c r="C277" s="120"/>
      <c r="D277" s="22" t="s">
        <v>31</v>
      </c>
      <c r="E277"/>
      <c r="F277" s="1" t="s">
        <v>167</v>
      </c>
      <c r="G277" s="10"/>
      <c r="H277" s="19"/>
      <c r="I277" s="10"/>
      <c r="J277" s="19"/>
      <c r="K277" s="10"/>
      <c r="L277" s="19"/>
      <c r="M277" s="10"/>
      <c r="N277" s="46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</row>
    <row r="278" spans="1:33" x14ac:dyDescent="0.25">
      <c r="A278" s="10"/>
      <c r="B278" s="96" t="s">
        <v>199</v>
      </c>
      <c r="C278" s="120"/>
      <c r="D278" s="22" t="s">
        <v>147</v>
      </c>
      <c r="E278"/>
      <c r="F278" s="1" t="s">
        <v>90</v>
      </c>
      <c r="G278" s="10"/>
      <c r="H278" s="19"/>
      <c r="I278" s="10"/>
      <c r="K278" s="10"/>
      <c r="L278" s="46"/>
      <c r="M278" s="10"/>
      <c r="N278" s="46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</row>
    <row r="279" spans="1:33" x14ac:dyDescent="0.25">
      <c r="A279" s="10"/>
      <c r="B279" s="1" t="s">
        <v>100</v>
      </c>
      <c r="C279" s="119"/>
      <c r="D279" s="22" t="s">
        <v>223</v>
      </c>
      <c r="E279"/>
      <c r="F279" s="1" t="s">
        <v>96</v>
      </c>
      <c r="G279" s="10"/>
      <c r="H279" s="19"/>
      <c r="I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</row>
    <row r="280" spans="1:33" x14ac:dyDescent="0.25">
      <c r="A280" s="10"/>
      <c r="B280" s="22" t="s">
        <v>101</v>
      </c>
      <c r="C280" s="120"/>
      <c r="D280" s="1" t="s">
        <v>194</v>
      </c>
      <c r="E280"/>
      <c r="F280" s="1" t="s">
        <v>95</v>
      </c>
      <c r="G280" s="10"/>
      <c r="H280" s="19"/>
      <c r="I280" s="10"/>
      <c r="K280" s="10"/>
      <c r="L280" s="10"/>
      <c r="M280" s="10"/>
      <c r="N280" s="10"/>
      <c r="O280" s="10"/>
      <c r="P280" s="10"/>
      <c r="Q280" s="44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</row>
    <row r="281" spans="1:33" x14ac:dyDescent="0.25">
      <c r="A281" s="10"/>
      <c r="B281" s="110" t="s">
        <v>34</v>
      </c>
      <c r="C281" s="120"/>
      <c r="D281" s="110" t="s">
        <v>39</v>
      </c>
      <c r="E281"/>
      <c r="F281" s="122" t="s">
        <v>447</v>
      </c>
      <c r="G281" s="10"/>
      <c r="H281" s="19"/>
      <c r="I281" s="10"/>
      <c r="K281" s="10"/>
      <c r="L281" s="10"/>
      <c r="M281" s="10"/>
      <c r="N281" s="10"/>
      <c r="O281" s="10"/>
      <c r="P281" s="10"/>
      <c r="Q281" s="36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</row>
    <row r="282" spans="1:33" x14ac:dyDescent="0.25">
      <c r="A282" s="10"/>
      <c r="B282" s="118" t="s">
        <v>41</v>
      </c>
      <c r="C282" s="119"/>
      <c r="D282" s="51" t="s">
        <v>252</v>
      </c>
      <c r="E282"/>
      <c r="F282" s="51" t="s">
        <v>296</v>
      </c>
      <c r="G282" s="10"/>
      <c r="H282" s="10"/>
      <c r="I282" s="10"/>
      <c r="K282" s="10"/>
      <c r="L282" s="10"/>
      <c r="M282" s="10"/>
      <c r="N282" s="10"/>
      <c r="O282" s="10"/>
      <c r="P282" s="10"/>
      <c r="Q282" s="44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</row>
    <row r="283" spans="1:33" x14ac:dyDescent="0.25">
      <c r="A283" s="10"/>
      <c r="B283" s="96" t="s">
        <v>43</v>
      </c>
      <c r="C283" s="120"/>
      <c r="D283" s="22" t="s">
        <v>329</v>
      </c>
      <c r="E283"/>
      <c r="F283" s="118" t="s">
        <v>110</v>
      </c>
      <c r="G283" s="10"/>
      <c r="H283" s="10"/>
      <c r="I283" s="10"/>
      <c r="K283" s="10"/>
      <c r="L283" s="10"/>
      <c r="M283" s="10"/>
      <c r="N283" s="10"/>
      <c r="O283" s="10"/>
      <c r="P283" s="10"/>
      <c r="Q283" s="44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</row>
    <row r="284" spans="1:33" x14ac:dyDescent="0.25">
      <c r="A284" s="10"/>
      <c r="B284" s="10"/>
      <c r="C284" s="120"/>
      <c r="D284" s="96"/>
      <c r="E284"/>
      <c r="F284" s="51"/>
      <c r="G284" s="10"/>
      <c r="H284" s="10"/>
      <c r="I284" s="10"/>
      <c r="K284" s="10"/>
      <c r="L284" s="10"/>
      <c r="M284" s="10"/>
      <c r="N284" s="10"/>
      <c r="O284" s="10"/>
      <c r="P284" s="10"/>
      <c r="Q284" s="44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</row>
    <row r="285" spans="1:33" x14ac:dyDescent="0.25">
      <c r="A285" s="10"/>
      <c r="B285" s="96"/>
      <c r="C285"/>
      <c r="D285" s="96"/>
      <c r="E285"/>
      <c r="F285" s="51"/>
      <c r="G285" s="10"/>
      <c r="H285" s="10"/>
      <c r="I285" s="10"/>
      <c r="K285" s="10"/>
      <c r="L285" s="10"/>
      <c r="M285" s="10"/>
      <c r="N285" s="10"/>
      <c r="O285" s="10"/>
      <c r="P285" s="10"/>
      <c r="Q285" s="44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</row>
    <row r="286" spans="1:33" x14ac:dyDescent="0.25">
      <c r="A286" s="44"/>
      <c r="B286" s="96"/>
      <c r="C286"/>
      <c r="D286" s="96"/>
      <c r="E286"/>
      <c r="F286" s="51"/>
      <c r="G286" s="10"/>
      <c r="H286" s="10"/>
      <c r="I286" s="10"/>
      <c r="K286" s="10"/>
      <c r="L286" s="10"/>
      <c r="M286" s="10"/>
      <c r="N286" s="10"/>
      <c r="O286" s="10"/>
      <c r="P286" s="10"/>
      <c r="Q286" s="44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</row>
    <row r="287" spans="1:33" x14ac:dyDescent="0.25">
      <c r="A287" s="10"/>
      <c r="B287" s="87" t="str">
        <f>B271&amp;" lag - EnkelSerie"</f>
        <v>11 lag - EnkelSerie</v>
      </c>
      <c r="C287"/>
      <c r="D287" s="87" t="str">
        <f>D271&amp;" lag - Enkel Serie"</f>
        <v>11 lag - Enkel Serie</v>
      </c>
      <c r="E287"/>
      <c r="F287" s="87" t="str">
        <f>F271&amp;" lag - Enkel Serie"</f>
        <v>11 lag - Enkel Serie</v>
      </c>
      <c r="G287" s="10"/>
      <c r="H287" s="10"/>
      <c r="I287" s="10"/>
      <c r="K287" s="10"/>
      <c r="L287" s="10"/>
      <c r="M287" s="10"/>
      <c r="N287" s="10"/>
      <c r="O287" s="10"/>
      <c r="P287" s="10"/>
      <c r="Q287" s="44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</row>
    <row r="288" spans="1:33" x14ac:dyDescent="0.25">
      <c r="A288" s="10"/>
      <c r="B288" s="82" t="str">
        <f>(B271-1)*1&amp;" Kamper"</f>
        <v>10 Kamper</v>
      </c>
      <c r="C288"/>
      <c r="D288" s="82" t="str">
        <f>(D271-1)*1&amp;" Kamper"</f>
        <v>10 Kamper</v>
      </c>
      <c r="E288"/>
      <c r="F288" s="82" t="str">
        <f>(F271-1)*1&amp;" Kamper"</f>
        <v>10 Kamper</v>
      </c>
      <c r="G288" s="10"/>
      <c r="H288" s="10"/>
      <c r="I288" s="10"/>
      <c r="K288" s="10"/>
      <c r="L288" s="10"/>
      <c r="M288" s="10"/>
      <c r="N288" s="10"/>
      <c r="O288" s="10"/>
      <c r="P288" s="10"/>
      <c r="Q288" s="44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</row>
    <row r="289" spans="1:33" ht="15" customHeight="1" x14ac:dyDescent="0.25">
      <c r="A289" s="10"/>
      <c r="B289" s="258" t="s">
        <v>436</v>
      </c>
      <c r="C289" s="10"/>
      <c r="D289" s="258" t="s">
        <v>436</v>
      </c>
      <c r="E289" s="10"/>
      <c r="F289" s="258" t="s">
        <v>436</v>
      </c>
      <c r="G289" s="10"/>
      <c r="H289" s="10"/>
      <c r="I289" s="10"/>
      <c r="K289" s="10"/>
      <c r="L289" s="10"/>
      <c r="M289" s="10"/>
      <c r="N289" s="10"/>
      <c r="O289" s="10"/>
      <c r="P289" s="10"/>
      <c r="Q289" s="44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</row>
    <row r="290" spans="1:33" x14ac:dyDescent="0.25">
      <c r="A290" s="10"/>
      <c r="B290" s="258"/>
      <c r="C290" s="10"/>
      <c r="D290" s="258"/>
      <c r="E290" s="10"/>
      <c r="F290" s="258"/>
      <c r="G290" s="10"/>
      <c r="H290" s="10"/>
      <c r="I290" s="10"/>
      <c r="K290" s="10"/>
      <c r="L290" s="10"/>
      <c r="M290" s="10"/>
      <c r="N290" s="10"/>
      <c r="O290" s="10"/>
      <c r="P290" s="10"/>
      <c r="Q290" s="36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</row>
    <row r="291" spans="1:33" x14ac:dyDescent="0.25">
      <c r="A291" s="10"/>
      <c r="B291" s="201" t="s">
        <v>409</v>
      </c>
      <c r="C291" s="10"/>
      <c r="D291" s="201" t="s">
        <v>409</v>
      </c>
      <c r="E291" s="10"/>
      <c r="F291" s="201" t="s">
        <v>409</v>
      </c>
      <c r="G291" s="10"/>
      <c r="H291" s="10"/>
      <c r="I291" s="10"/>
      <c r="K291" s="10"/>
      <c r="L291" s="10"/>
      <c r="M291" s="10"/>
      <c r="N291" s="10"/>
      <c r="O291" s="10"/>
      <c r="P291" s="10"/>
      <c r="Q291" s="44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</row>
    <row r="292" spans="1:33" x14ac:dyDescent="0.25">
      <c r="A292" s="10"/>
      <c r="B292" s="244"/>
      <c r="C292" s="10"/>
      <c r="D292" s="244"/>
      <c r="E292" s="10"/>
      <c r="F292" s="244"/>
      <c r="G292" s="10"/>
      <c r="H292" s="10"/>
      <c r="I292" s="10"/>
      <c r="K292" s="10"/>
      <c r="L292" s="10"/>
      <c r="M292" s="10"/>
      <c r="N292" s="10"/>
      <c r="O292" s="10"/>
      <c r="P292" s="10"/>
      <c r="Q292" s="44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</row>
    <row r="293" spans="1:33" x14ac:dyDescent="0.25">
      <c r="A293" s="10"/>
      <c r="B293" t="s">
        <v>410</v>
      </c>
      <c r="C293" s="10"/>
      <c r="D293" t="s">
        <v>410</v>
      </c>
      <c r="E293" s="10"/>
      <c r="F293" t="s">
        <v>410</v>
      </c>
      <c r="G293" s="10"/>
      <c r="H293" s="10"/>
      <c r="I293" s="10"/>
      <c r="K293" s="10"/>
      <c r="L293" s="10"/>
      <c r="M293" s="10"/>
      <c r="N293" s="10"/>
      <c r="O293" s="10"/>
      <c r="P293" s="10"/>
      <c r="Q293" s="44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</row>
    <row r="294" spans="1:33" x14ac:dyDescent="0.25">
      <c r="A294" s="10"/>
      <c r="B294"/>
      <c r="C294" s="10"/>
      <c r="D294"/>
      <c r="E294" s="10"/>
      <c r="F294" s="46"/>
      <c r="G294" s="10"/>
      <c r="H294" s="10"/>
      <c r="I294" s="10"/>
      <c r="K294" s="10"/>
      <c r="L294" s="10"/>
      <c r="M294" s="10"/>
      <c r="N294" s="10"/>
      <c r="O294" s="10"/>
      <c r="P294" s="10"/>
      <c r="Q294" s="44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</row>
    <row r="295" spans="1:33" x14ac:dyDescent="0.25">
      <c r="A295" s="10"/>
      <c r="B295"/>
      <c r="C295" s="10"/>
      <c r="D295"/>
      <c r="E295" s="10"/>
      <c r="F295" s="46"/>
      <c r="G295" s="10"/>
      <c r="H295" s="10"/>
      <c r="I295" s="10"/>
      <c r="K295" s="10"/>
      <c r="L295" s="10"/>
      <c r="M295" s="10"/>
      <c r="N295" s="10"/>
      <c r="O295" s="10"/>
      <c r="P295" s="10"/>
      <c r="Q295" s="44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</row>
    <row r="296" spans="1:33" s="68" customFormat="1" ht="21" x14ac:dyDescent="0.35">
      <c r="B296" s="66" t="s">
        <v>448</v>
      </c>
      <c r="D296" s="66">
        <f>B299+D299+B324+D324+F324</f>
        <v>35</v>
      </c>
      <c r="E296" s="66" t="s">
        <v>6</v>
      </c>
    </row>
    <row r="297" spans="1:33" ht="18.75" x14ac:dyDescent="0.3">
      <c r="A297" s="10"/>
      <c r="B297" s="49"/>
      <c r="C297" s="49"/>
      <c r="D297" s="49"/>
      <c r="E297" s="10"/>
      <c r="F297" s="10"/>
      <c r="G297" s="10"/>
      <c r="H297" s="10"/>
      <c r="I297" s="10"/>
      <c r="K297" s="10"/>
      <c r="L297" s="49"/>
      <c r="M297" s="49"/>
      <c r="N297" s="49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</row>
    <row r="298" spans="1:33" ht="12.75" customHeight="1" x14ac:dyDescent="0.3">
      <c r="A298" s="10"/>
      <c r="B298" s="10"/>
      <c r="C298" s="10"/>
      <c r="D298" s="10"/>
      <c r="E298" s="10"/>
      <c r="F298" s="10"/>
      <c r="G298" s="49"/>
      <c r="H298" s="10"/>
      <c r="I298" s="10"/>
      <c r="K298" s="49"/>
      <c r="L298" s="49"/>
      <c r="M298" s="49"/>
      <c r="N298" s="49"/>
      <c r="O298" s="49"/>
      <c r="P298" s="49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</row>
    <row r="299" spans="1:33" ht="14.1" customHeight="1" x14ac:dyDescent="0.3">
      <c r="A299" s="10"/>
      <c r="B299" s="45">
        <f>COUNTA(B301:B313)</f>
        <v>9</v>
      </c>
      <c r="C299" s="45"/>
      <c r="D299" s="45">
        <f t="shared" ref="D299" si="0">COUNTA(D301:D313)</f>
        <v>8</v>
      </c>
      <c r="E299" s="10"/>
      <c r="F299" s="10"/>
      <c r="G299" s="49"/>
      <c r="H299" s="10"/>
      <c r="I299" s="10"/>
      <c r="K299" s="49"/>
      <c r="L299" s="49"/>
      <c r="M299" s="49"/>
      <c r="N299" s="49"/>
      <c r="O299" s="49"/>
      <c r="P299" s="49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</row>
    <row r="300" spans="1:33" ht="18.75" customHeight="1" x14ac:dyDescent="0.3">
      <c r="A300" s="10"/>
      <c r="B300" s="72" t="s">
        <v>449</v>
      </c>
      <c r="C300" s="10"/>
      <c r="D300" s="76" t="s">
        <v>450</v>
      </c>
      <c r="E300" s="10"/>
      <c r="F300" s="19"/>
      <c r="G300" s="49"/>
      <c r="H300" s="19"/>
      <c r="I300" s="10"/>
      <c r="K300" s="49"/>
      <c r="L300" s="49"/>
      <c r="M300" s="49"/>
      <c r="N300" s="49"/>
      <c r="O300" s="49"/>
      <c r="P300" s="49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</row>
    <row r="301" spans="1:33" ht="12.75" customHeight="1" x14ac:dyDescent="0.3">
      <c r="A301" s="10"/>
      <c r="B301" s="22" t="s">
        <v>16</v>
      </c>
      <c r="C301" s="10"/>
      <c r="D301" s="197" t="s">
        <v>85</v>
      </c>
      <c r="E301" s="10"/>
      <c r="F301" s="10"/>
      <c r="G301" s="49"/>
      <c r="H301" s="19"/>
      <c r="I301" s="10"/>
      <c r="K301" s="49"/>
      <c r="L301" s="49"/>
      <c r="M301" s="49"/>
      <c r="N301" s="49"/>
      <c r="O301" s="49"/>
      <c r="P301" s="49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</row>
    <row r="302" spans="1:33" ht="12.75" customHeight="1" x14ac:dyDescent="0.3">
      <c r="A302" s="10"/>
      <c r="B302" s="197" t="s">
        <v>92</v>
      </c>
      <c r="C302" s="10"/>
      <c r="D302" s="197" t="s">
        <v>168</v>
      </c>
      <c r="E302" s="10"/>
      <c r="F302" s="10"/>
      <c r="G302" s="49"/>
      <c r="H302" s="19"/>
      <c r="I302" s="10"/>
      <c r="K302" s="49"/>
      <c r="L302" s="49"/>
      <c r="M302" s="49"/>
      <c r="N302" s="49"/>
      <c r="O302" s="49"/>
      <c r="P302" s="49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</row>
    <row r="303" spans="1:33" ht="12.75" customHeight="1" x14ac:dyDescent="0.3">
      <c r="A303" s="10"/>
      <c r="B303" s="22" t="s">
        <v>24</v>
      </c>
      <c r="C303" s="10"/>
      <c r="D303" s="22" t="s">
        <v>97</v>
      </c>
      <c r="E303" s="10"/>
      <c r="F303" s="10"/>
      <c r="G303" s="49"/>
      <c r="H303" s="19"/>
      <c r="I303" s="10"/>
      <c r="K303" s="49"/>
      <c r="L303" s="49"/>
      <c r="M303" s="49"/>
      <c r="N303" s="49"/>
      <c r="O303" s="49"/>
      <c r="P303" s="49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</row>
    <row r="304" spans="1:33" ht="12.75" customHeight="1" x14ac:dyDescent="0.3">
      <c r="A304" s="10"/>
      <c r="B304" s="197" t="s">
        <v>140</v>
      </c>
      <c r="C304" s="10"/>
      <c r="D304" s="22" t="s">
        <v>167</v>
      </c>
      <c r="E304" s="10"/>
      <c r="F304" s="19"/>
      <c r="G304" s="49"/>
      <c r="H304" s="28"/>
      <c r="I304" s="10"/>
      <c r="K304" s="49"/>
      <c r="L304" s="49"/>
      <c r="M304" s="49"/>
      <c r="N304" s="49"/>
      <c r="O304" s="49"/>
      <c r="P304" s="49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</row>
    <row r="305" spans="1:33" ht="12.75" customHeight="1" x14ac:dyDescent="0.3">
      <c r="A305" s="10"/>
      <c r="B305" s="198" t="s">
        <v>76</v>
      </c>
      <c r="C305" s="10"/>
      <c r="D305" s="94" t="s">
        <v>74</v>
      </c>
      <c r="E305" s="10"/>
      <c r="F305" s="28"/>
      <c r="G305" s="49"/>
      <c r="H305" s="19"/>
      <c r="I305" s="10"/>
      <c r="K305" s="49"/>
      <c r="L305" s="49"/>
      <c r="M305" s="49"/>
      <c r="N305" s="49"/>
      <c r="O305" s="49"/>
      <c r="P305" s="49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</row>
    <row r="306" spans="1:33" ht="12.75" customHeight="1" x14ac:dyDescent="0.3">
      <c r="A306" s="10"/>
      <c r="B306" s="22" t="s">
        <v>30</v>
      </c>
      <c r="C306" s="10"/>
      <c r="D306" s="197" t="s">
        <v>142</v>
      </c>
      <c r="E306" s="10"/>
      <c r="F306" s="10"/>
      <c r="G306" s="49"/>
      <c r="H306" s="19"/>
      <c r="I306" s="10"/>
      <c r="K306" s="49"/>
      <c r="L306" s="49"/>
      <c r="M306" s="49"/>
      <c r="N306" s="49"/>
      <c r="O306" s="49"/>
      <c r="P306" s="49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</row>
    <row r="307" spans="1:33" ht="12.75" customHeight="1" x14ac:dyDescent="0.3">
      <c r="A307" s="10"/>
      <c r="B307" s="197" t="s">
        <v>107</v>
      </c>
      <c r="C307" s="10"/>
      <c r="D307" s="22" t="s">
        <v>194</v>
      </c>
      <c r="E307" s="10"/>
      <c r="F307" s="19"/>
      <c r="G307" s="49"/>
      <c r="H307" s="19"/>
      <c r="I307" s="10"/>
      <c r="K307" s="49"/>
      <c r="L307" s="49"/>
      <c r="M307" s="49"/>
      <c r="N307" s="49"/>
      <c r="O307" s="49"/>
      <c r="P307" s="49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</row>
    <row r="308" spans="1:33" ht="12.75" customHeight="1" x14ac:dyDescent="0.3">
      <c r="A308" s="10"/>
      <c r="B308" s="197" t="s">
        <v>144</v>
      </c>
      <c r="C308" s="10"/>
      <c r="D308" s="197" t="s">
        <v>106</v>
      </c>
      <c r="E308" s="10"/>
      <c r="F308" s="10"/>
      <c r="G308" s="49"/>
      <c r="H308" s="19"/>
      <c r="I308" s="10"/>
      <c r="K308" s="49"/>
      <c r="L308" s="49"/>
      <c r="M308" s="49"/>
      <c r="N308" s="49"/>
      <c r="O308" s="49"/>
      <c r="P308" s="49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</row>
    <row r="309" spans="1:33" ht="12.75" customHeight="1" x14ac:dyDescent="0.3">
      <c r="A309" s="10"/>
      <c r="B309" s="197" t="s">
        <v>154</v>
      </c>
      <c r="C309" s="10"/>
      <c r="D309" s="251"/>
      <c r="E309" s="10"/>
      <c r="F309" s="10"/>
      <c r="G309" s="49"/>
      <c r="H309" s="10"/>
      <c r="I309" s="10"/>
      <c r="K309" s="49"/>
      <c r="L309" s="49"/>
      <c r="M309" s="49"/>
      <c r="N309" s="49"/>
      <c r="O309" s="49"/>
      <c r="P309" s="49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</row>
    <row r="310" spans="1:33" ht="12.75" customHeight="1" x14ac:dyDescent="0.3">
      <c r="A310" s="10"/>
      <c r="B310" s="22"/>
      <c r="C310" s="10"/>
      <c r="D310" s="22"/>
      <c r="E310" s="10"/>
      <c r="F310" s="10"/>
      <c r="G310" s="49"/>
      <c r="H310" s="10"/>
      <c r="I310" s="10"/>
      <c r="K310" s="49"/>
      <c r="L310" s="49"/>
      <c r="M310" s="49"/>
      <c r="N310" s="49"/>
      <c r="O310" s="49"/>
      <c r="P310" s="49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</row>
    <row r="311" spans="1:33" ht="12.75" customHeight="1" x14ac:dyDescent="0.3">
      <c r="A311" s="10"/>
      <c r="B311" s="22"/>
      <c r="C311" s="10"/>
      <c r="D311" s="22"/>
      <c r="E311" s="10"/>
      <c r="F311" s="10"/>
      <c r="G311" s="49"/>
      <c r="H311" s="10"/>
      <c r="I311" s="10"/>
      <c r="K311" s="49"/>
      <c r="L311" s="49"/>
      <c r="M311" s="49"/>
      <c r="N311" s="49"/>
      <c r="O311" s="49"/>
      <c r="P311" s="49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</row>
    <row r="312" spans="1:33" ht="12.75" customHeight="1" x14ac:dyDescent="0.3">
      <c r="A312" s="10"/>
      <c r="B312" s="22"/>
      <c r="C312" s="10"/>
      <c r="D312" s="22"/>
      <c r="E312" s="10"/>
      <c r="F312" s="10"/>
      <c r="G312" s="49"/>
      <c r="H312" s="10"/>
      <c r="I312" s="10"/>
      <c r="K312" s="49"/>
      <c r="L312" s="49"/>
      <c r="M312" s="49"/>
      <c r="N312" s="49"/>
      <c r="O312" s="49"/>
      <c r="P312" s="49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</row>
    <row r="313" spans="1:33" ht="12.75" customHeight="1" x14ac:dyDescent="0.3">
      <c r="A313" s="10"/>
      <c r="B313" s="22"/>
      <c r="C313" s="10"/>
      <c r="D313" s="22"/>
      <c r="E313" s="10"/>
      <c r="F313" s="10"/>
      <c r="G313" s="49"/>
      <c r="H313" s="10"/>
      <c r="I313" s="10"/>
      <c r="K313" s="49"/>
      <c r="L313" s="49"/>
      <c r="M313" s="49"/>
      <c r="N313" s="49"/>
      <c r="O313" s="49"/>
      <c r="P313" s="49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</row>
    <row r="314" spans="1:33" ht="18.75" customHeight="1" x14ac:dyDescent="0.3">
      <c r="A314" s="10"/>
      <c r="B314" s="72" t="str">
        <f>B299&amp;" lag - Dobbel Serie"</f>
        <v>9 lag - Dobbel Serie</v>
      </c>
      <c r="C314" s="10"/>
      <c r="D314" s="77" t="str">
        <f>D299&amp;" lag - Dobbel Serie"</f>
        <v>8 lag - Dobbel Serie</v>
      </c>
      <c r="E314" s="10"/>
      <c r="F314" s="10"/>
      <c r="G314" s="49"/>
      <c r="H314" s="10"/>
      <c r="I314" s="10"/>
      <c r="K314" s="49"/>
      <c r="L314" s="49"/>
      <c r="M314" s="49"/>
      <c r="N314" s="49"/>
      <c r="O314" s="49"/>
      <c r="P314" s="49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</row>
    <row r="315" spans="1:33" x14ac:dyDescent="0.25">
      <c r="A315" s="10"/>
      <c r="B315" s="72" t="str">
        <f>(B299-1)*2&amp;" Kamper"</f>
        <v>16 Kamper</v>
      </c>
      <c r="C315" s="10"/>
      <c r="D315" s="72" t="str">
        <f t="shared" ref="D315" si="1">(D299-1)*2&amp;" Kamper"</f>
        <v>14 Kamper</v>
      </c>
      <c r="E315" s="10"/>
      <c r="F315" s="10"/>
      <c r="G315" s="10"/>
      <c r="H315" s="10"/>
      <c r="I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</row>
    <row r="316" spans="1:33" ht="15.75" x14ac:dyDescent="0.25">
      <c r="A316" s="10"/>
      <c r="B316" s="42"/>
      <c r="C316" s="101"/>
      <c r="D316" s="10"/>
      <c r="E316" s="10"/>
      <c r="F316" s="10"/>
      <c r="G316" s="10"/>
      <c r="H316" s="10"/>
      <c r="I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</row>
    <row r="317" spans="1:33" ht="15.75" x14ac:dyDescent="0.25">
      <c r="A317" s="10"/>
      <c r="B317" s="152" t="s">
        <v>451</v>
      </c>
      <c r="C317" s="10"/>
      <c r="D317" s="152" t="s">
        <v>451</v>
      </c>
      <c r="E317" s="101"/>
      <c r="F317" s="10"/>
      <c r="G317" s="10"/>
      <c r="H317" s="10"/>
      <c r="I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</row>
    <row r="318" spans="1:33" ht="15.75" x14ac:dyDescent="0.25">
      <c r="A318" s="10"/>
      <c r="B318" s="42"/>
      <c r="C318" s="101"/>
      <c r="D318" s="42"/>
      <c r="E318" s="101"/>
      <c r="F318" s="10"/>
      <c r="G318" s="10"/>
      <c r="H318" s="10"/>
      <c r="I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</row>
    <row r="319" spans="1:33" ht="15.75" x14ac:dyDescent="0.25">
      <c r="A319" s="10"/>
      <c r="B319" s="42"/>
      <c r="C319" s="101"/>
      <c r="D319" s="42"/>
      <c r="E319" s="101"/>
      <c r="F319" s="10"/>
      <c r="G319" s="10"/>
      <c r="H319" s="10"/>
      <c r="I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</row>
    <row r="320" spans="1:33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</row>
    <row r="321" spans="1:33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K321" s="10"/>
      <c r="L321" s="10"/>
      <c r="M321" s="10"/>
      <c r="N321" s="10"/>
      <c r="O321" s="10"/>
      <c r="P321" s="10"/>
      <c r="Q321" s="44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</row>
    <row r="322" spans="1:33" ht="18.75" x14ac:dyDescent="0.3">
      <c r="A322" s="10"/>
      <c r="B322" s="49"/>
      <c r="C322" s="49"/>
      <c r="D322" s="49"/>
      <c r="E322" s="10"/>
      <c r="F322" s="49" t="s">
        <v>452</v>
      </c>
      <c r="G322" s="10"/>
      <c r="H322" s="49"/>
      <c r="I322" s="10"/>
      <c r="K322" s="10"/>
      <c r="L322" s="10"/>
      <c r="M322" s="10"/>
      <c r="N322" s="10"/>
      <c r="O322" s="10"/>
      <c r="P322" s="10"/>
      <c r="Q322" s="44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</row>
    <row r="323" spans="1:33" x14ac:dyDescent="0.25">
      <c r="A323" s="10"/>
      <c r="B323" s="10"/>
      <c r="C323" s="10"/>
      <c r="D323" s="47"/>
      <c r="E323" s="21"/>
      <c r="F323" s="10"/>
      <c r="G323" s="10"/>
      <c r="H323" s="10" t="s">
        <v>453</v>
      </c>
      <c r="I323" s="10"/>
      <c r="K323" s="10"/>
      <c r="L323" s="10"/>
      <c r="M323" s="10"/>
      <c r="N323" s="10"/>
      <c r="O323" s="10"/>
      <c r="P323" s="10"/>
      <c r="Q323" s="44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</row>
    <row r="324" spans="1:33" x14ac:dyDescent="0.25">
      <c r="A324" s="10"/>
      <c r="B324" s="21">
        <v>11</v>
      </c>
      <c r="C324" s="10"/>
      <c r="D324" s="21"/>
      <c r="E324" s="21"/>
      <c r="F324" s="5">
        <f>COUNTA(F326:F339)</f>
        <v>7</v>
      </c>
      <c r="G324" s="10"/>
      <c r="H324" s="10">
        <v>12</v>
      </c>
      <c r="I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</row>
    <row r="325" spans="1:33" x14ac:dyDescent="0.25">
      <c r="A325" s="10"/>
      <c r="B325" s="81" t="s">
        <v>454</v>
      </c>
      <c r="C325" s="10"/>
      <c r="D325" s="10"/>
      <c r="E325" s="10"/>
      <c r="F325" s="79" t="s">
        <v>455</v>
      </c>
      <c r="G325" s="10"/>
      <c r="H325" s="79" t="s">
        <v>455</v>
      </c>
      <c r="I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</row>
    <row r="326" spans="1:33" x14ac:dyDescent="0.25">
      <c r="A326" s="10"/>
      <c r="B326" s="51" t="s">
        <v>17</v>
      </c>
      <c r="C326" s="10"/>
      <c r="D326" s="10"/>
      <c r="E326" s="10"/>
      <c r="F326" s="94" t="s">
        <v>64</v>
      </c>
      <c r="G326" s="10"/>
      <c r="H326" s="94" t="s">
        <v>456</v>
      </c>
      <c r="I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</row>
    <row r="327" spans="1:33" x14ac:dyDescent="0.25">
      <c r="A327" s="10"/>
      <c r="B327" s="118" t="s">
        <v>90</v>
      </c>
      <c r="C327" s="10"/>
      <c r="D327" s="10"/>
      <c r="E327" s="10"/>
      <c r="F327" s="94" t="s">
        <v>71</v>
      </c>
      <c r="G327" s="10"/>
      <c r="H327" s="94" t="s">
        <v>457</v>
      </c>
      <c r="I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</row>
    <row r="328" spans="1:33" x14ac:dyDescent="0.25">
      <c r="A328" s="10"/>
      <c r="B328" s="118" t="s">
        <v>146</v>
      </c>
      <c r="C328" s="10"/>
      <c r="D328"/>
      <c r="E328" s="10"/>
      <c r="F328" s="94" t="s">
        <v>71</v>
      </c>
      <c r="G328" s="10"/>
      <c r="H328" s="94" t="s">
        <v>458</v>
      </c>
      <c r="I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</row>
    <row r="329" spans="1:33" x14ac:dyDescent="0.25">
      <c r="A329" s="10"/>
      <c r="B329" s="118" t="s">
        <v>101</v>
      </c>
      <c r="C329" s="10"/>
      <c r="D329" s="19"/>
      <c r="E329" s="10"/>
      <c r="F329" s="22" t="s">
        <v>73</v>
      </c>
      <c r="G329" s="10"/>
      <c r="H329" s="1" t="s">
        <v>459</v>
      </c>
      <c r="I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</row>
    <row r="330" spans="1:33" x14ac:dyDescent="0.25">
      <c r="A330" s="10"/>
      <c r="B330" s="118" t="s">
        <v>393</v>
      </c>
      <c r="C330" s="10"/>
      <c r="D330" s="28"/>
      <c r="E330" s="10"/>
      <c r="F330" s="94" t="s">
        <v>117</v>
      </c>
      <c r="G330" s="10"/>
      <c r="H330" s="94" t="s">
        <v>460</v>
      </c>
      <c r="I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</row>
    <row r="331" spans="1:33" x14ac:dyDescent="0.25">
      <c r="A331" s="10"/>
      <c r="B331" s="118" t="s">
        <v>18</v>
      </c>
      <c r="C331" s="10"/>
      <c r="D331" s="19"/>
      <c r="E331" s="10"/>
      <c r="F331" s="22" t="s">
        <v>461</v>
      </c>
      <c r="G331" s="10"/>
      <c r="H331" s="1" t="s">
        <v>462</v>
      </c>
      <c r="I331" s="10"/>
      <c r="K331" s="10"/>
      <c r="L331" s="10"/>
      <c r="M331" s="10"/>
      <c r="N331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</row>
    <row r="332" spans="1:33" x14ac:dyDescent="0.25">
      <c r="A332" s="10"/>
      <c r="B332" s="96" t="s">
        <v>186</v>
      </c>
      <c r="C332" s="10"/>
      <c r="D332" s="19"/>
      <c r="E332" s="10"/>
      <c r="F332" s="94" t="s">
        <v>221</v>
      </c>
      <c r="G332" s="10"/>
      <c r="H332" s="1" t="s">
        <v>463</v>
      </c>
      <c r="I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</row>
    <row r="333" spans="1:33" x14ac:dyDescent="0.25">
      <c r="A333" s="10"/>
      <c r="B333" s="118" t="s">
        <v>318</v>
      </c>
      <c r="C333" s="10"/>
      <c r="D333" s="19"/>
      <c r="E333" s="10"/>
      <c r="F333" s="22"/>
      <c r="G333" s="10"/>
      <c r="H333" s="1" t="s">
        <v>464</v>
      </c>
      <c r="I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</row>
    <row r="334" spans="1:33" x14ac:dyDescent="0.25">
      <c r="A334" s="10"/>
      <c r="B334" s="118" t="s">
        <v>289</v>
      </c>
      <c r="C334" s="10"/>
      <c r="D334" s="28"/>
      <c r="E334" s="10"/>
      <c r="F334" s="22"/>
      <c r="G334" s="10"/>
      <c r="H334" s="1" t="s">
        <v>465</v>
      </c>
      <c r="I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</row>
    <row r="335" spans="1:33" x14ac:dyDescent="0.25">
      <c r="A335" s="10"/>
      <c r="B335" s="118" t="s">
        <v>466</v>
      </c>
      <c r="C335" s="10"/>
      <c r="D335" s="19"/>
      <c r="E335" s="10"/>
      <c r="F335" s="62"/>
      <c r="G335" s="10"/>
      <c r="H335" s="62" t="s">
        <v>467</v>
      </c>
      <c r="I335" s="10"/>
      <c r="K335" s="10"/>
      <c r="L335" s="10"/>
      <c r="M335" s="10"/>
      <c r="N335" s="10"/>
      <c r="O335" s="10"/>
      <c r="P335" s="10"/>
      <c r="Q335" s="44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</row>
    <row r="336" spans="1:33" x14ac:dyDescent="0.25">
      <c r="A336" s="10"/>
      <c r="B336" s="94" t="s">
        <v>290</v>
      </c>
      <c r="C336" s="10"/>
      <c r="D336" s="19"/>
      <c r="E336" s="10"/>
      <c r="F336" s="62"/>
      <c r="G336" s="10"/>
      <c r="H336" s="62" t="s">
        <v>468</v>
      </c>
      <c r="I336" s="10"/>
      <c r="K336" s="10"/>
      <c r="L336" s="10"/>
      <c r="M336" s="10"/>
      <c r="N336" s="10"/>
      <c r="O336" s="10"/>
      <c r="P336" s="10"/>
      <c r="Q336" s="44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</row>
    <row r="337" spans="1:33" x14ac:dyDescent="0.25">
      <c r="A337" s="10"/>
      <c r="B337" s="22"/>
      <c r="C337" s="10"/>
      <c r="D337"/>
      <c r="E337" s="10"/>
      <c r="F337" s="62"/>
      <c r="G337" s="10"/>
      <c r="H337" s="62" t="s">
        <v>469</v>
      </c>
      <c r="I337" s="10"/>
      <c r="K337" s="10"/>
      <c r="L337" s="10"/>
      <c r="M337" s="10"/>
      <c r="N337" s="10"/>
      <c r="O337" s="10"/>
      <c r="P337" s="10"/>
      <c r="Q337" s="44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</row>
    <row r="338" spans="1:33" x14ac:dyDescent="0.25">
      <c r="A338" s="10"/>
      <c r="B338" s="81" t="str">
        <f>B324&amp;" lag - Dobbel Serie"</f>
        <v>11 lag - Dobbel Serie</v>
      </c>
      <c r="C338"/>
      <c r="D338"/>
      <c r="E338"/>
      <c r="F338" s="62"/>
      <c r="G338" s="10"/>
      <c r="H338" s="94" t="s">
        <v>221</v>
      </c>
      <c r="I338" s="10"/>
      <c r="K338" s="10"/>
      <c r="L338" s="10"/>
      <c r="M338" s="10"/>
      <c r="N338" s="10"/>
      <c r="O338" s="10"/>
      <c r="P338" s="10"/>
      <c r="Q338" s="44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</row>
    <row r="339" spans="1:33" ht="15" customHeight="1" x14ac:dyDescent="0.25">
      <c r="A339" s="10"/>
      <c r="B339" s="82" t="str">
        <f>(B324-1)*1&amp;" Kamper"</f>
        <v>10 Kamper</v>
      </c>
      <c r="C339" s="10"/>
      <c r="D339"/>
      <c r="E339" s="10"/>
      <c r="F339" s="62"/>
      <c r="G339" s="10"/>
      <c r="H339" s="62"/>
      <c r="I339" s="10"/>
      <c r="K339" s="10"/>
      <c r="L339" s="10"/>
      <c r="M339" s="10"/>
      <c r="N339" s="10"/>
      <c r="O339" s="10"/>
      <c r="P339" s="10"/>
      <c r="Q339" s="44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</row>
    <row r="340" spans="1:33" ht="15" customHeight="1" x14ac:dyDescent="0.25">
      <c r="A340" s="10"/>
      <c r="B340" s="189" t="s">
        <v>206</v>
      </c>
      <c r="C340" s="10"/>
      <c r="D340"/>
      <c r="E340" s="10"/>
      <c r="F340" s="87" t="str">
        <f>F324&amp;" lag - Trippel Serie"</f>
        <v>7 lag - Trippel Serie</v>
      </c>
      <c r="G340" s="10"/>
      <c r="H340" s="87" t="str">
        <f>H324&amp;" lag - Enkel Serie"</f>
        <v>12 lag - Enkel Serie</v>
      </c>
      <c r="I340" s="10"/>
      <c r="K340" s="10"/>
      <c r="L340" s="10"/>
      <c r="M340" s="10"/>
      <c r="N340" s="10"/>
      <c r="O340" s="10"/>
      <c r="P340" s="10"/>
      <c r="Q340" s="44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</row>
    <row r="341" spans="1:33" ht="15" customHeight="1" x14ac:dyDescent="0.25">
      <c r="A341" s="10"/>
      <c r="B341" s="245"/>
      <c r="C341" s="10"/>
      <c r="D341"/>
      <c r="E341" s="10"/>
      <c r="F341" s="87" t="str">
        <f>(F324-1)*3&amp; " kamper"</f>
        <v>18 kamper</v>
      </c>
      <c r="G341" s="10"/>
      <c r="H341" s="87" t="str">
        <f>(H324-1)*1&amp; " kamper"</f>
        <v>11 kamper</v>
      </c>
      <c r="I341" s="10"/>
      <c r="K341" s="10"/>
      <c r="L341" s="10"/>
      <c r="M341" s="10"/>
      <c r="N341" s="10"/>
      <c r="O341" s="10"/>
      <c r="P341" s="10"/>
      <c r="Q341" s="44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</row>
    <row r="342" spans="1:33" ht="15" customHeight="1" x14ac:dyDescent="0.25">
      <c r="A342" s="10"/>
      <c r="B342" s="204" t="s">
        <v>409</v>
      </c>
      <c r="C342" s="10"/>
      <c r="D342"/>
      <c r="E342" s="10"/>
      <c r="F342" s="10"/>
      <c r="G342" s="10"/>
      <c r="H342" s="10"/>
      <c r="I342" s="10"/>
      <c r="K342" s="10"/>
      <c r="L342" s="10"/>
      <c r="M342" s="10"/>
      <c r="N342" s="10"/>
      <c r="O342" s="10"/>
      <c r="P342" s="10"/>
      <c r="Q342" s="44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</row>
    <row r="343" spans="1:33" ht="15" customHeight="1" x14ac:dyDescent="0.25">
      <c r="A343" s="10"/>
      <c r="B343" s="244"/>
      <c r="C343" s="10"/>
      <c r="D343"/>
      <c r="E343" s="10"/>
      <c r="F343" s="152" t="s">
        <v>395</v>
      </c>
      <c r="G343" s="10"/>
      <c r="H343" s="153" t="s">
        <v>395</v>
      </c>
      <c r="I343" s="10"/>
      <c r="K343" s="10"/>
      <c r="L343" s="10"/>
      <c r="M343" s="10"/>
      <c r="N343" s="10"/>
      <c r="O343" s="10"/>
      <c r="P343" s="10"/>
      <c r="Q343" s="44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</row>
    <row r="344" spans="1:33" ht="15" customHeight="1" x14ac:dyDescent="0.25">
      <c r="A344" s="10"/>
      <c r="B344" t="s">
        <v>410</v>
      </c>
      <c r="C344" s="10"/>
      <c r="D344"/>
      <c r="E344" s="10"/>
      <c r="F344" s="10"/>
      <c r="G344" s="10"/>
      <c r="H344" s="10"/>
      <c r="I344" s="10"/>
      <c r="K344" s="10"/>
      <c r="L344" s="10"/>
      <c r="M344" s="10"/>
      <c r="N344" s="10"/>
      <c r="O344" s="10"/>
      <c r="P344" s="10"/>
      <c r="Q344" s="44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</row>
    <row r="345" spans="1:33" ht="15" customHeight="1" x14ac:dyDescent="0.25">
      <c r="A345" s="10"/>
      <c r="B345" s="10"/>
      <c r="C345" s="10"/>
      <c r="D345" s="10"/>
      <c r="E345" s="10"/>
      <c r="F345" s="10"/>
      <c r="G345" s="10"/>
      <c r="H345" s="10" t="s">
        <v>470</v>
      </c>
      <c r="I345" s="10"/>
      <c r="K345" s="10"/>
      <c r="L345" s="10"/>
      <c r="M345" s="10"/>
      <c r="N345" s="10"/>
      <c r="O345" s="10"/>
      <c r="P345" s="10"/>
      <c r="Q345" s="44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</row>
    <row r="346" spans="1:33" ht="15" customHeight="1" x14ac:dyDescent="0.25">
      <c r="A346" s="10"/>
      <c r="B346" s="10"/>
      <c r="C346" s="10"/>
      <c r="D346" s="10"/>
      <c r="E346" s="10"/>
      <c r="F346"/>
      <c r="G346" s="10"/>
      <c r="H346" s="10"/>
      <c r="I346" s="10"/>
      <c r="K346" s="10"/>
      <c r="L346" s="10"/>
      <c r="M346" s="10"/>
      <c r="N346" s="10"/>
      <c r="O346" s="10"/>
      <c r="P346" s="10"/>
      <c r="Q346" s="44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</row>
    <row r="347" spans="1:33" ht="1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K347" s="10"/>
      <c r="L347" s="10"/>
      <c r="M347" s="10"/>
      <c r="N347" s="10"/>
      <c r="O347" s="10"/>
      <c r="P347" s="10"/>
      <c r="Q347" s="44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</row>
    <row r="348" spans="1:33" ht="15" customHeight="1" x14ac:dyDescent="0.25">
      <c r="A348" s="10"/>
      <c r="B348" s="10"/>
      <c r="C348" s="10"/>
      <c r="D348" s="10"/>
      <c r="E348" s="10"/>
      <c r="F348" s="97"/>
      <c r="G348" s="10"/>
      <c r="H348" s="10"/>
      <c r="I348" s="10"/>
      <c r="K348" s="10"/>
      <c r="L348" s="10"/>
      <c r="M348" s="10"/>
      <c r="N348" s="10"/>
      <c r="O348" s="10"/>
      <c r="P348" s="10"/>
      <c r="Q348" s="44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</row>
    <row r="349" spans="1:33" x14ac:dyDescent="0.25">
      <c r="A349" s="10"/>
      <c r="B349" s="10"/>
      <c r="C349" s="10"/>
      <c r="D349" s="10"/>
      <c r="E349" s="10"/>
      <c r="F349" s="97"/>
      <c r="G349" s="10"/>
      <c r="H349" s="10"/>
      <c r="I349" s="10"/>
      <c r="K349" s="10"/>
      <c r="L349" s="10"/>
      <c r="M349" s="10"/>
      <c r="N349" s="10"/>
      <c r="O349" s="10"/>
      <c r="P349" s="10"/>
      <c r="Q349" s="44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</row>
    <row r="350" spans="1:33" x14ac:dyDescent="0.25">
      <c r="A350" s="10"/>
      <c r="B350" s="64"/>
      <c r="C350" s="10"/>
      <c r="D350" s="10"/>
      <c r="E350" s="10"/>
      <c r="F350" s="10"/>
      <c r="G350" s="10"/>
      <c r="H350" s="10"/>
      <c r="I350" s="10"/>
      <c r="K350" s="10"/>
      <c r="L350" s="10"/>
      <c r="M350" s="10"/>
      <c r="N350" s="10"/>
      <c r="O350" s="10"/>
      <c r="P350" s="10"/>
      <c r="Q350" s="44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</row>
    <row r="351" spans="1:33" s="68" customFormat="1" ht="21" x14ac:dyDescent="0.35">
      <c r="B351" s="66" t="s">
        <v>471</v>
      </c>
      <c r="F351" s="66" t="e">
        <f>#REF!+H353+D353</f>
        <v>#REF!</v>
      </c>
      <c r="G351" s="66" t="s">
        <v>6</v>
      </c>
      <c r="H351" s="66"/>
      <c r="N351" s="66"/>
      <c r="O351" s="66"/>
    </row>
    <row r="352" spans="1:33" ht="18.75" x14ac:dyDescent="0.3">
      <c r="A352" s="10"/>
      <c r="B352" s="49" t="s">
        <v>122</v>
      </c>
      <c r="C352" s="10"/>
      <c r="D352" s="10"/>
      <c r="E352" s="57"/>
      <c r="F352"/>
      <c r="G352" s="10"/>
      <c r="H352" s="49" t="s">
        <v>8</v>
      </c>
      <c r="I352"/>
      <c r="K352" s="49"/>
      <c r="L352"/>
      <c r="M352"/>
      <c r="N352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</row>
    <row r="353" spans="1:33" x14ac:dyDescent="0.25">
      <c r="A353" s="10"/>
      <c r="B353" s="21">
        <f>COUNTA( B355:B365)</f>
        <v>11</v>
      </c>
      <c r="C353" s="10"/>
      <c r="D353" s="5">
        <f>COUNTA(D355:D363)</f>
        <v>8</v>
      </c>
      <c r="E353"/>
      <c r="F353" s="21">
        <f>COUNTA(F355:F362)</f>
        <v>8</v>
      </c>
      <c r="G353" s="10"/>
      <c r="H353" s="5">
        <f>COUNTA(H355:H364)</f>
        <v>6</v>
      </c>
      <c r="I353" s="10"/>
      <c r="J353" s="5">
        <f>COUNTA(J355:J367)</f>
        <v>11</v>
      </c>
      <c r="K353" s="10"/>
      <c r="L353" s="21">
        <f>COUNTA(L355:L367)</f>
        <v>10</v>
      </c>
      <c r="M353" s="10"/>
      <c r="N353" s="10"/>
      <c r="O353" s="10"/>
      <c r="P353" s="10"/>
      <c r="Q353" s="44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</row>
    <row r="354" spans="1:33" x14ac:dyDescent="0.25">
      <c r="A354" s="10"/>
      <c r="B354" s="85" t="s">
        <v>472</v>
      </c>
      <c r="C354" s="10"/>
      <c r="D354" s="87" t="s">
        <v>473</v>
      </c>
      <c r="E354"/>
      <c r="F354" s="87" t="s">
        <v>474</v>
      </c>
      <c r="G354" s="10"/>
      <c r="H354" s="133" t="s">
        <v>475</v>
      </c>
      <c r="I354" s="10"/>
      <c r="J354" s="87" t="s">
        <v>473</v>
      </c>
      <c r="K354" s="10"/>
      <c r="L354" s="87" t="s">
        <v>474</v>
      </c>
      <c r="M354" s="10"/>
      <c r="N354" s="10"/>
      <c r="O354" s="10"/>
      <c r="P354" s="10"/>
      <c r="Q354" s="44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</row>
    <row r="355" spans="1:33" x14ac:dyDescent="0.25">
      <c r="A355" s="10"/>
      <c r="B355" s="1" t="s">
        <v>229</v>
      </c>
      <c r="C355" s="10"/>
      <c r="D355" s="1" t="s">
        <v>85</v>
      </c>
      <c r="E355"/>
      <c r="F355" s="1" t="s">
        <v>17</v>
      </c>
      <c r="G355" s="10"/>
      <c r="H355" s="1" t="s">
        <v>168</v>
      </c>
      <c r="I355" s="10"/>
      <c r="J355" s="1" t="s">
        <v>85</v>
      </c>
      <c r="K355" s="10"/>
      <c r="L355" s="1" t="s">
        <v>17</v>
      </c>
      <c r="M355" s="10"/>
      <c r="N355" s="10"/>
      <c r="O355" s="10"/>
      <c r="P355" s="10"/>
      <c r="Q355" s="44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</row>
    <row r="356" spans="1:33" x14ac:dyDescent="0.25">
      <c r="A356" s="10"/>
      <c r="B356" s="1" t="s">
        <v>132</v>
      </c>
      <c r="C356" s="10"/>
      <c r="D356" s="1" t="s">
        <v>130</v>
      </c>
      <c r="E356"/>
      <c r="F356" s="1" t="s">
        <v>218</v>
      </c>
      <c r="G356" s="10"/>
      <c r="H356" s="1" t="s">
        <v>140</v>
      </c>
      <c r="I356" s="10"/>
      <c r="J356" s="1" t="s">
        <v>130</v>
      </c>
      <c r="K356" s="10"/>
      <c r="L356" s="1" t="s">
        <v>218</v>
      </c>
      <c r="M356" s="10"/>
      <c r="N356" s="10"/>
      <c r="O356" s="10"/>
      <c r="P356" s="10"/>
      <c r="Q356" s="44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</row>
    <row r="357" spans="1:33" x14ac:dyDescent="0.25">
      <c r="A357" s="10"/>
      <c r="B357" s="1" t="s">
        <v>116</v>
      </c>
      <c r="C357" s="10"/>
      <c r="D357" s="1" t="s">
        <v>97</v>
      </c>
      <c r="E357"/>
      <c r="F357" s="1" t="s">
        <v>101</v>
      </c>
      <c r="G357" s="10"/>
      <c r="H357" s="1" t="s">
        <v>142</v>
      </c>
      <c r="I357" s="10"/>
      <c r="J357" s="1" t="s">
        <v>476</v>
      </c>
      <c r="K357" s="10"/>
      <c r="L357" s="1" t="s">
        <v>477</v>
      </c>
      <c r="M357" s="10"/>
      <c r="N357" s="10"/>
      <c r="O357" s="10"/>
      <c r="P357" s="10"/>
      <c r="Q357" s="44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</row>
    <row r="358" spans="1:33" ht="15" customHeight="1" x14ac:dyDescent="0.25">
      <c r="A358" s="10"/>
      <c r="B358" s="1" t="s">
        <v>478</v>
      </c>
      <c r="C358" s="10"/>
      <c r="D358" s="1" t="s">
        <v>93</v>
      </c>
      <c r="E358"/>
      <c r="F358" s="33" t="s">
        <v>479</v>
      </c>
      <c r="G358" s="10"/>
      <c r="H358" s="1" t="s">
        <v>107</v>
      </c>
      <c r="I358" s="10"/>
      <c r="J358" s="1" t="s">
        <v>97</v>
      </c>
      <c r="K358" s="10"/>
      <c r="L358" s="33" t="s">
        <v>480</v>
      </c>
      <c r="M358" s="10"/>
      <c r="N358" s="10"/>
      <c r="O358" s="10"/>
      <c r="P358" s="10"/>
      <c r="Q358" s="44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</row>
    <row r="359" spans="1:33" x14ac:dyDescent="0.25">
      <c r="A359" s="10"/>
      <c r="B359" s="1" t="s">
        <v>481</v>
      </c>
      <c r="C359" s="10"/>
      <c r="D359" s="1" t="s">
        <v>482</v>
      </c>
      <c r="E359"/>
      <c r="F359" s="1" t="s">
        <v>194</v>
      </c>
      <c r="G359" s="10"/>
      <c r="H359" s="1" t="s">
        <v>151</v>
      </c>
      <c r="I359" s="10"/>
      <c r="J359" s="1" t="s">
        <v>93</v>
      </c>
      <c r="K359" s="10"/>
      <c r="L359" s="1" t="s">
        <v>101</v>
      </c>
      <c r="M359" s="10"/>
      <c r="N359" s="10"/>
      <c r="O359" s="10"/>
      <c r="P359" s="10"/>
      <c r="Q359" s="44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</row>
    <row r="360" spans="1:33" ht="15" customHeight="1" x14ac:dyDescent="0.25">
      <c r="A360" s="10"/>
      <c r="B360" s="1" t="s">
        <v>90</v>
      </c>
      <c r="C360" s="10"/>
      <c r="D360" s="1" t="s">
        <v>95</v>
      </c>
      <c r="E360"/>
      <c r="F360" s="1" t="s">
        <v>106</v>
      </c>
      <c r="G360" s="10"/>
      <c r="H360" s="1" t="s">
        <v>154</v>
      </c>
      <c r="I360" s="10"/>
      <c r="J360" s="1" t="s">
        <v>482</v>
      </c>
      <c r="K360" s="10"/>
      <c r="L360" s="1" t="s">
        <v>479</v>
      </c>
      <c r="M360" s="10"/>
      <c r="N360" s="10"/>
      <c r="O360" s="10"/>
      <c r="P360" s="10"/>
      <c r="Q360" s="44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</row>
    <row r="361" spans="1:33" x14ac:dyDescent="0.25">
      <c r="A361" s="10"/>
      <c r="B361" s="1" t="s">
        <v>483</v>
      </c>
      <c r="C361" s="10"/>
      <c r="D361" s="1" t="s">
        <v>31</v>
      </c>
      <c r="E361"/>
      <c r="F361" s="1" t="s">
        <v>199</v>
      </c>
      <c r="G361" s="10"/>
      <c r="H361" s="118"/>
      <c r="I361" s="10"/>
      <c r="J361" s="1" t="s">
        <v>95</v>
      </c>
      <c r="K361" s="10"/>
      <c r="L361" s="1" t="s">
        <v>194</v>
      </c>
      <c r="M361" s="10"/>
      <c r="N361" s="10"/>
      <c r="O361" s="10"/>
      <c r="P361" s="10"/>
      <c r="Q361" s="44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</row>
    <row r="362" spans="1:33" x14ac:dyDescent="0.25">
      <c r="A362" s="10"/>
      <c r="B362" s="1" t="s">
        <v>144</v>
      </c>
      <c r="C362" s="10"/>
      <c r="D362" s="1" t="s">
        <v>30</v>
      </c>
      <c r="E362"/>
      <c r="F362" s="1" t="s">
        <v>110</v>
      </c>
      <c r="G362" s="10"/>
      <c r="H362" s="118"/>
      <c r="I362" s="10"/>
      <c r="J362" s="1" t="s">
        <v>31</v>
      </c>
      <c r="K362" s="10"/>
      <c r="L362" s="1" t="s">
        <v>106</v>
      </c>
      <c r="M362" s="10"/>
      <c r="N362" s="10"/>
      <c r="O362" s="10"/>
      <c r="P362" s="10"/>
      <c r="Q362" s="44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</row>
    <row r="363" spans="1:33" x14ac:dyDescent="0.25">
      <c r="A363" s="10"/>
      <c r="B363" s="1" t="s">
        <v>231</v>
      </c>
      <c r="C363" s="10"/>
      <c r="D363" s="22"/>
      <c r="E363"/>
      <c r="F363" s="22"/>
      <c r="G363" s="10"/>
      <c r="H363" s="96"/>
      <c r="I363" s="10"/>
      <c r="J363" s="1" t="s">
        <v>30</v>
      </c>
      <c r="K363" s="10"/>
      <c r="L363" s="1" t="s">
        <v>484</v>
      </c>
      <c r="M363" s="10"/>
      <c r="N363" s="10"/>
      <c r="O363" s="10"/>
      <c r="P363" s="10"/>
      <c r="Q363" s="44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</row>
    <row r="364" spans="1:33" x14ac:dyDescent="0.25">
      <c r="A364" s="10"/>
      <c r="B364" s="1" t="s">
        <v>153</v>
      </c>
      <c r="C364" s="10"/>
      <c r="D364" s="22"/>
      <c r="E364"/>
      <c r="F364" s="22"/>
      <c r="G364" s="10"/>
      <c r="H364" s="118"/>
      <c r="I364" s="10"/>
      <c r="J364" s="1" t="s">
        <v>485</v>
      </c>
      <c r="K364" s="10"/>
      <c r="L364" s="1" t="s">
        <v>110</v>
      </c>
      <c r="M364" s="10"/>
      <c r="N364" s="10"/>
      <c r="O364" s="10"/>
      <c r="P364" s="10"/>
      <c r="Q364" s="44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</row>
    <row r="365" spans="1:33" x14ac:dyDescent="0.25">
      <c r="A365" s="10"/>
      <c r="B365" s="1" t="s">
        <v>232</v>
      </c>
      <c r="C365" s="10"/>
      <c r="D365" s="22"/>
      <c r="E365"/>
      <c r="F365" s="22"/>
      <c r="G365" s="10"/>
      <c r="H365" s="118"/>
      <c r="I365" s="10"/>
      <c r="J365" s="33" t="s">
        <v>199</v>
      </c>
      <c r="K365" s="10"/>
      <c r="L365" s="22"/>
      <c r="M365" s="10"/>
      <c r="N365" s="10"/>
      <c r="O365" s="10"/>
      <c r="P365" s="10"/>
      <c r="Q365" s="44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</row>
    <row r="366" spans="1:33" x14ac:dyDescent="0.25">
      <c r="A366" s="10"/>
      <c r="B366" s="1"/>
      <c r="C366" s="10"/>
      <c r="D366" s="22"/>
      <c r="E366"/>
      <c r="F366" s="22"/>
      <c r="G366" s="10"/>
      <c r="H366" s="118"/>
      <c r="I366" s="10"/>
      <c r="J366" s="33"/>
      <c r="K366" s="10"/>
      <c r="L366" s="22"/>
      <c r="M366" s="10"/>
      <c r="N366" s="10"/>
      <c r="O366" s="10"/>
      <c r="P366" s="10"/>
      <c r="Q366" s="44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</row>
    <row r="367" spans="1:33" x14ac:dyDescent="0.25">
      <c r="A367" s="10"/>
      <c r="B367" s="77" t="str">
        <f>B353&amp;" lag - Dobbel Serie"</f>
        <v>11 lag - Dobbel Serie</v>
      </c>
      <c r="C367" s="10"/>
      <c r="D367" s="82" t="str">
        <f>D353&amp;" lag - Dobbel Serie"</f>
        <v>8 lag - Dobbel Serie</v>
      </c>
      <c r="E367"/>
      <c r="F367" s="82" t="str">
        <f>F353&amp;" lag - Dobbel Serie"</f>
        <v>8 lag - Dobbel Serie</v>
      </c>
      <c r="G367" s="10"/>
      <c r="H367" s="118"/>
      <c r="I367" s="10"/>
      <c r="J367" s="1"/>
      <c r="K367" s="10"/>
      <c r="L367" s="1"/>
      <c r="M367" s="10"/>
      <c r="N367" s="10"/>
      <c r="O367" s="10"/>
      <c r="P367" s="10"/>
      <c r="Q367" s="44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</row>
    <row r="368" spans="1:33" x14ac:dyDescent="0.25">
      <c r="A368" s="10"/>
      <c r="B368" s="77" t="str">
        <f>(B353-1)*2&amp;" Kamper"</f>
        <v>20 Kamper</v>
      </c>
      <c r="C368" s="10"/>
      <c r="D368" s="82" t="str">
        <f>(D353-1)*2&amp;" Kamper"</f>
        <v>14 Kamper</v>
      </c>
      <c r="E368"/>
      <c r="F368" s="82" t="str">
        <f>(F353-1)*2&amp;" Kamper"</f>
        <v>14 Kamper</v>
      </c>
      <c r="G368" s="10"/>
      <c r="H368" s="134" t="str">
        <f>H353&amp;" lag - DobbelSerie"</f>
        <v>6 lag - DobbelSerie</v>
      </c>
      <c r="I368" s="10"/>
      <c r="J368" s="82" t="str">
        <f>J353&amp;" lag - Dobbel Serie"</f>
        <v>11 lag - Dobbel Serie</v>
      </c>
      <c r="K368" s="10"/>
      <c r="L368" s="82" t="str">
        <f>L353&amp;" lag - Dobbel Serie"</f>
        <v>10 lag - Dobbel Serie</v>
      </c>
      <c r="M368" s="10"/>
      <c r="N368" s="10"/>
      <c r="O368" s="10"/>
      <c r="P368" s="10"/>
      <c r="Q368" s="44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</row>
    <row r="369" spans="1:33" x14ac:dyDescent="0.25">
      <c r="A369" s="10"/>
      <c r="B369" s="10"/>
      <c r="C369" s="10"/>
      <c r="D369" s="10"/>
      <c r="E369" s="10"/>
      <c r="F369" s="10"/>
      <c r="G369" s="10"/>
      <c r="H369" s="134" t="str">
        <f>(H353-1)*2&amp;" Kamper"</f>
        <v>10 Kamper</v>
      </c>
      <c r="I369" s="10"/>
      <c r="J369" s="82" t="str">
        <f>(J353-1)*2&amp;" Kamper"</f>
        <v>20 Kamper</v>
      </c>
      <c r="K369" s="10"/>
      <c r="L369" s="82" t="str">
        <f>(L353-1)*2&amp;" Kamper"</f>
        <v>18 Kamper</v>
      </c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</row>
    <row r="370" spans="1:33" x14ac:dyDescent="0.25">
      <c r="A370" s="10"/>
      <c r="B370" s="10"/>
      <c r="C370" s="10"/>
      <c r="D370" s="10"/>
      <c r="E370" s="10"/>
      <c r="F370" s="10"/>
      <c r="G370" s="10"/>
      <c r="H370" s="10"/>
      <c r="I37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</row>
    <row r="371" spans="1:33" customFormat="1" x14ac:dyDescent="0.25">
      <c r="B371" s="153" t="s">
        <v>227</v>
      </c>
      <c r="C371" s="10"/>
      <c r="D371" s="152" t="s">
        <v>407</v>
      </c>
      <c r="E371" s="10"/>
      <c r="F371" s="10"/>
      <c r="G371" s="10"/>
      <c r="H371" s="152" t="s">
        <v>486</v>
      </c>
      <c r="I371" s="10"/>
      <c r="L371" s="10"/>
      <c r="M371" s="10"/>
      <c r="N371" s="10"/>
      <c r="O371" s="10"/>
      <c r="P371" s="10"/>
      <c r="Q371" s="10"/>
      <c r="R371" s="10"/>
      <c r="T371" s="10"/>
      <c r="U371" s="10"/>
      <c r="V371" s="10"/>
      <c r="W371" s="10"/>
      <c r="X371" s="10"/>
      <c r="Y371" s="10"/>
      <c r="Z371" s="10"/>
    </row>
    <row r="372" spans="1:33" x14ac:dyDescent="0.25">
      <c r="A372" s="10"/>
      <c r="B372"/>
      <c r="C372" s="10"/>
      <c r="D372" s="10"/>
      <c r="E372" s="10"/>
      <c r="F372" s="10"/>
      <c r="G372" s="10"/>
      <c r="H372" s="10"/>
      <c r="I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</row>
    <row r="373" spans="1:33" x14ac:dyDescent="0.25">
      <c r="A373" s="10"/>
      <c r="B373"/>
      <c r="C373" s="10"/>
      <c r="D373" s="10"/>
      <c r="E373" s="10"/>
      <c r="F373" s="10"/>
      <c r="G373" s="10"/>
      <c r="H373" s="10"/>
      <c r="I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</row>
    <row r="374" spans="1:33" x14ac:dyDescent="0.25">
      <c r="A374" s="10"/>
      <c r="B374"/>
      <c r="C374" s="10"/>
      <c r="D374" s="10"/>
      <c r="E374" s="10"/>
      <c r="F374" s="10"/>
      <c r="G374" s="10"/>
      <c r="H374" s="10"/>
      <c r="I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</row>
    <row r="375" spans="1:33" x14ac:dyDescent="0.25">
      <c r="A375" s="10"/>
      <c r="B375"/>
      <c r="C375" s="10"/>
      <c r="D375" s="10"/>
      <c r="E375" s="10"/>
      <c r="F375" s="10"/>
      <c r="G375" s="10"/>
      <c r="H375" s="10"/>
      <c r="I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</row>
    <row r="376" spans="1:33" x14ac:dyDescent="0.25">
      <c r="A376" s="10"/>
      <c r="B376" s="10"/>
      <c r="C376" s="10"/>
      <c r="D376" s="10"/>
      <c r="E376" s="10"/>
      <c r="F376" s="10"/>
      <c r="G376" s="10"/>
      <c r="H376"/>
      <c r="I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</row>
    <row r="377" spans="1:33" s="68" customFormat="1" ht="21" x14ac:dyDescent="0.35">
      <c r="B377" s="66" t="s">
        <v>487</v>
      </c>
      <c r="F377" s="66"/>
      <c r="G377" s="66"/>
      <c r="H377" s="66"/>
      <c r="N377" s="66"/>
      <c r="O377" s="66"/>
    </row>
    <row r="378" spans="1:33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K378" s="10"/>
      <c r="L378" s="10"/>
      <c r="M378" s="10"/>
      <c r="N378" s="10"/>
      <c r="O378" s="10"/>
      <c r="P378" s="10"/>
      <c r="Q378" s="44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</row>
    <row r="379" spans="1:33" x14ac:dyDescent="0.25">
      <c r="A379" s="10"/>
      <c r="B379" s="5">
        <f>COUNTA(B381:B387)</f>
        <v>0</v>
      </c>
      <c r="C379" s="10"/>
      <c r="D379" s="10"/>
      <c r="E379" s="10"/>
      <c r="F379" s="10"/>
      <c r="G379" s="10"/>
      <c r="H379" s="10"/>
      <c r="I379" s="10"/>
      <c r="K379" s="10"/>
      <c r="L379" s="10"/>
      <c r="M379" s="10"/>
      <c r="N379" s="10"/>
      <c r="O379" s="10"/>
      <c r="P379" s="10"/>
      <c r="Q379" s="44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</row>
    <row r="380" spans="1:33" x14ac:dyDescent="0.25">
      <c r="A380" s="10"/>
      <c r="B380" s="72" t="s">
        <v>488</v>
      </c>
      <c r="C380" s="10"/>
      <c r="D380" s="10"/>
      <c r="E380" s="10"/>
      <c r="F380" s="10"/>
      <c r="G380" s="10"/>
      <c r="H380" s="10"/>
      <c r="I380" s="10"/>
      <c r="K380" s="10"/>
      <c r="L380" s="10"/>
      <c r="M380" s="10"/>
      <c r="N380" s="10"/>
      <c r="O380" s="10"/>
      <c r="P380" s="10"/>
      <c r="Q380" s="44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</row>
    <row r="381" spans="1:33" x14ac:dyDescent="0.25">
      <c r="A381" s="10"/>
      <c r="B381" s="1"/>
      <c r="C381" s="10"/>
      <c r="D381" s="10"/>
      <c r="E381" s="10"/>
      <c r="F381" s="10"/>
      <c r="G381" s="10"/>
      <c r="H381" s="10"/>
      <c r="I381" s="10"/>
      <c r="K381" s="10"/>
      <c r="L381" s="10"/>
      <c r="M381" s="10"/>
      <c r="N381" s="10"/>
      <c r="O381" s="10"/>
      <c r="P381" s="10"/>
      <c r="Q381" s="44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</row>
    <row r="382" spans="1:33" x14ac:dyDescent="0.25">
      <c r="A382" s="10"/>
      <c r="B382" s="1"/>
      <c r="C382" s="10"/>
      <c r="D382" s="10"/>
      <c r="E382" s="10"/>
      <c r="F382" s="10"/>
      <c r="G382" s="10"/>
      <c r="H382" s="10"/>
      <c r="I382" s="10"/>
      <c r="K382" s="10"/>
      <c r="L382" s="10"/>
      <c r="M382" s="10"/>
      <c r="N382" s="10"/>
      <c r="O382" s="10"/>
      <c r="P382" s="10"/>
      <c r="Q382" s="44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</row>
    <row r="383" spans="1:33" x14ac:dyDescent="0.25">
      <c r="A383" s="10"/>
      <c r="B383" s="1"/>
      <c r="C383" s="10"/>
      <c r="D383" s="10"/>
      <c r="E383" s="10"/>
      <c r="F383" s="10"/>
      <c r="G383" s="10"/>
      <c r="H383" s="10"/>
      <c r="I383" s="10"/>
      <c r="K383" s="10"/>
      <c r="L383" s="10"/>
      <c r="M383" s="10"/>
      <c r="N383" s="10"/>
      <c r="O383" s="10"/>
      <c r="P383" s="10"/>
      <c r="Q383" s="44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</row>
    <row r="384" spans="1:33" x14ac:dyDescent="0.25">
      <c r="A384" s="10"/>
      <c r="B384" s="1"/>
      <c r="C384" s="10"/>
      <c r="D384" s="10"/>
      <c r="E384" s="10"/>
      <c r="F384" s="10"/>
      <c r="G384" s="10"/>
      <c r="H384" s="10"/>
      <c r="I384" s="10"/>
      <c r="K384" s="10"/>
      <c r="L384" s="10"/>
      <c r="M384" s="10"/>
      <c r="N384" s="10"/>
      <c r="O384" s="10"/>
      <c r="P384" s="10"/>
      <c r="Q384" s="36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</row>
    <row r="385" spans="1:33" x14ac:dyDescent="0.25">
      <c r="A385" s="10"/>
      <c r="B385" s="1"/>
      <c r="C385" s="10"/>
      <c r="D385" s="10"/>
      <c r="E385" s="10"/>
      <c r="F385" s="10"/>
      <c r="G385" s="10"/>
      <c r="H385" s="10"/>
      <c r="I385" s="10"/>
      <c r="K385" s="10"/>
      <c r="L385" s="10"/>
      <c r="M385" s="10"/>
      <c r="N385" s="10"/>
      <c r="O385" s="10"/>
      <c r="P385" s="10"/>
      <c r="Q385" s="44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</row>
    <row r="386" spans="1:33" x14ac:dyDescent="0.25">
      <c r="A386" s="10"/>
      <c r="B386" s="1"/>
      <c r="C386" s="10"/>
      <c r="D386" s="10"/>
      <c r="E386" s="10"/>
      <c r="F386" s="10"/>
      <c r="G386" s="10"/>
      <c r="H386" s="10"/>
      <c r="I386" s="10"/>
      <c r="K386" s="10"/>
      <c r="L386" s="10"/>
      <c r="M386" s="10"/>
      <c r="N386" s="10"/>
      <c r="O386" s="10"/>
      <c r="P386" s="10"/>
      <c r="Q386" s="44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</row>
    <row r="387" spans="1:33" x14ac:dyDescent="0.25">
      <c r="A387" s="10"/>
      <c r="B387" s="1"/>
      <c r="C387" s="10"/>
      <c r="D387" s="10"/>
      <c r="E387" s="10"/>
      <c r="F387" s="10"/>
      <c r="G387" s="10"/>
      <c r="H387" s="10"/>
      <c r="I387" s="10"/>
      <c r="K387" s="10"/>
      <c r="L387" s="10"/>
      <c r="M387" s="10"/>
      <c r="N387" s="10"/>
      <c r="O387" s="10"/>
      <c r="P387" s="10"/>
      <c r="Q387" s="44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</row>
    <row r="388" spans="1:33" x14ac:dyDescent="0.25">
      <c r="A388" s="10"/>
      <c r="B388" s="76" t="str">
        <f>B379&amp;" lag - Trippel Serie"</f>
        <v>0 lag - Trippel Serie</v>
      </c>
      <c r="C388" s="10"/>
      <c r="D388" s="10"/>
      <c r="E388" s="10"/>
      <c r="F388" s="10"/>
      <c r="G388" s="10"/>
      <c r="H388" s="10"/>
      <c r="I388" s="10"/>
      <c r="K388" s="10"/>
      <c r="L388" s="10"/>
      <c r="M388" s="10"/>
      <c r="N388" s="10"/>
      <c r="O388" s="10"/>
      <c r="P388" s="10"/>
      <c r="Q388" s="44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</row>
    <row r="389" spans="1:33" x14ac:dyDescent="0.25">
      <c r="A389" s="10"/>
      <c r="B389" s="77" t="str">
        <f>(B379-1)*3&amp;" Kamper"</f>
        <v>-3 Kamper</v>
      </c>
      <c r="C389" s="10"/>
      <c r="D389" s="10"/>
      <c r="E389" s="10"/>
      <c r="F389" s="10"/>
      <c r="G389" s="10"/>
      <c r="H389" s="10"/>
      <c r="I389" s="10"/>
      <c r="K389" s="10"/>
      <c r="L389" s="10"/>
      <c r="M389" s="10"/>
      <c r="N389" s="10"/>
      <c r="O389" s="10"/>
      <c r="P389" s="10"/>
      <c r="Q389" s="44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</row>
    <row r="390" spans="1:33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K390" s="10"/>
      <c r="L390" s="10"/>
      <c r="M390" s="10"/>
      <c r="N390" s="10"/>
      <c r="O390" s="10"/>
      <c r="P390" s="10"/>
      <c r="Q390" s="44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</row>
    <row r="391" spans="1:33" x14ac:dyDescent="0.25">
      <c r="A391" s="10"/>
      <c r="B391"/>
      <c r="C391" s="10"/>
      <c r="D391" s="10"/>
      <c r="E391" s="10"/>
      <c r="F391" s="10"/>
      <c r="G391" s="10"/>
      <c r="H391" s="10"/>
      <c r="I391" s="10"/>
      <c r="K391" s="10"/>
      <c r="L391" s="10"/>
      <c r="M391" s="10"/>
      <c r="N391" s="10"/>
      <c r="O391" s="10"/>
      <c r="P391" s="10"/>
      <c r="Q391" s="44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</row>
    <row r="392" spans="1:33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K392" s="10"/>
      <c r="L392" s="10"/>
      <c r="M392" s="10"/>
      <c r="N392" s="10"/>
      <c r="O392" s="10"/>
      <c r="P392" s="10"/>
      <c r="Q392" s="44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</row>
    <row r="393" spans="1:33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K393" s="10"/>
      <c r="L393" s="10"/>
      <c r="M393" s="10"/>
      <c r="N393" s="10"/>
      <c r="O393" s="10"/>
      <c r="P393" s="10"/>
      <c r="Q393" s="44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</row>
    <row r="394" spans="1:33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K394" s="10"/>
      <c r="L394" s="10"/>
      <c r="M394" s="10"/>
      <c r="N394" s="10"/>
      <c r="O394" s="10"/>
      <c r="P394" s="10"/>
      <c r="Q394" s="44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</row>
    <row r="395" spans="1:33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K395" s="10"/>
      <c r="L395" s="10"/>
      <c r="M395" s="10"/>
      <c r="N395" s="10"/>
      <c r="O395" s="10"/>
      <c r="P395" s="10"/>
      <c r="Q395" s="44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</row>
    <row r="396" spans="1:33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K396" s="10"/>
      <c r="L396" s="10"/>
      <c r="M396" s="10"/>
      <c r="N396" s="10"/>
      <c r="O396" s="10"/>
      <c r="P396" s="10"/>
      <c r="Q396" s="44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</row>
    <row r="397" spans="1:33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K397" s="10"/>
      <c r="L397" s="10"/>
      <c r="M397" s="10"/>
      <c r="N397" s="10"/>
      <c r="O397" s="10"/>
      <c r="P397" s="10"/>
      <c r="Q397" s="44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</row>
    <row r="398" spans="1:33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K398" s="10"/>
      <c r="L398" s="10"/>
      <c r="M398" s="10"/>
      <c r="N398" s="10"/>
      <c r="O398" s="10"/>
      <c r="P398" s="10"/>
      <c r="Q398" s="44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</row>
    <row r="399" spans="1:33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K399" s="10"/>
      <c r="L399" s="10"/>
      <c r="M399" s="10"/>
      <c r="N399" s="10"/>
      <c r="O399" s="10"/>
      <c r="P399" s="10"/>
      <c r="Q399" s="44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</row>
    <row r="400" spans="1:33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K400" s="10"/>
      <c r="L400" s="10"/>
      <c r="M400" s="10"/>
      <c r="N400" s="10"/>
      <c r="O400" s="10"/>
      <c r="P400" s="10"/>
      <c r="Q400" s="44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</row>
    <row r="401" spans="1:33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K401" s="10"/>
      <c r="L401" s="10"/>
      <c r="M401" s="10"/>
      <c r="N401" s="10"/>
      <c r="O401" s="10"/>
      <c r="P401" s="10"/>
      <c r="Q401" s="44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</row>
    <row r="402" spans="1:33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K402" s="10"/>
      <c r="L402" s="10"/>
      <c r="M402" s="10"/>
      <c r="N402" s="10"/>
      <c r="O402" s="10"/>
      <c r="P402" s="10"/>
      <c r="Q402" s="44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</row>
    <row r="403" spans="1:33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K403" s="10"/>
      <c r="L403" s="10"/>
      <c r="M403" s="10"/>
      <c r="N403" s="10"/>
      <c r="O403" s="10"/>
      <c r="P403" s="10"/>
      <c r="Q403" s="44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</row>
    <row r="404" spans="1:33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K404" s="10"/>
      <c r="L404" s="10"/>
      <c r="M404" s="10"/>
      <c r="N404" s="10"/>
      <c r="O404" s="10"/>
      <c r="P404" s="10"/>
      <c r="Q404" s="44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</row>
    <row r="405" spans="1:33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K405" s="10"/>
      <c r="L405" s="10"/>
      <c r="M405" s="10"/>
      <c r="N405" s="10"/>
      <c r="O405" s="10"/>
      <c r="P405" s="10"/>
      <c r="Q405" s="44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</row>
    <row r="406" spans="1:33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K406" s="10"/>
      <c r="L406" s="10"/>
      <c r="M406" s="10"/>
      <c r="N406" s="10"/>
      <c r="O406" s="10"/>
      <c r="P406" s="10"/>
      <c r="Q406" s="44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</row>
    <row r="407" spans="1:33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K407" s="10"/>
      <c r="L407" s="10"/>
      <c r="M407" s="10"/>
      <c r="N407" s="10"/>
      <c r="O407" s="10"/>
      <c r="P407" s="10"/>
      <c r="Q407" s="44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</row>
    <row r="408" spans="1:33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K408" s="10"/>
      <c r="L408" s="10"/>
      <c r="M408" s="10"/>
      <c r="N408" s="10"/>
      <c r="O408" s="10"/>
      <c r="P408" s="10"/>
      <c r="Q408" s="44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</row>
    <row r="409" spans="1:33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K409" s="10"/>
      <c r="L409" s="10"/>
      <c r="M409" s="10"/>
      <c r="N409" s="10"/>
      <c r="O409" s="10"/>
      <c r="P409" s="10"/>
      <c r="Q409" s="44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</row>
    <row r="410" spans="1:33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K410" s="10"/>
      <c r="L410" s="10"/>
      <c r="M410" s="10"/>
      <c r="N410" s="10"/>
      <c r="O410" s="10"/>
      <c r="P410" s="10"/>
      <c r="Q410" s="44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</row>
    <row r="411" spans="1:33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K411" s="10"/>
      <c r="L411" s="10"/>
      <c r="M411" s="10"/>
      <c r="N411" s="10"/>
      <c r="O411" s="10"/>
      <c r="P411" s="10"/>
      <c r="Q411" s="44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</row>
    <row r="412" spans="1:33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K412" s="10"/>
      <c r="L412" s="10"/>
      <c r="M412" s="10"/>
      <c r="N412" s="10"/>
      <c r="O412" s="10"/>
      <c r="P412" s="10"/>
      <c r="Q412" s="44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</row>
    <row r="413" spans="1:33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K413" s="10"/>
      <c r="L413" s="10"/>
      <c r="M413" s="10"/>
      <c r="N413" s="10"/>
      <c r="O413" s="10"/>
      <c r="P413" s="10"/>
      <c r="Q413" s="44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</row>
    <row r="414" spans="1:33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K414" s="10"/>
      <c r="L414" s="10"/>
      <c r="M414" s="10"/>
      <c r="N414" s="10"/>
      <c r="O414" s="10"/>
      <c r="P414" s="10"/>
      <c r="Q414" s="44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</row>
    <row r="415" spans="1:33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K415" s="10"/>
      <c r="L415" s="10"/>
      <c r="M415" s="10"/>
      <c r="N415" s="10"/>
      <c r="O415" s="10"/>
      <c r="P415" s="10"/>
      <c r="Q415" s="44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</row>
    <row r="416" spans="1:33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K416" s="10"/>
      <c r="L416" s="10"/>
      <c r="M416" s="10"/>
      <c r="N416" s="10"/>
      <c r="O416" s="10"/>
      <c r="P416" s="10"/>
      <c r="Q416" s="44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</row>
    <row r="417" spans="1:33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K417" s="10"/>
      <c r="L417" s="10"/>
      <c r="M417" s="10"/>
      <c r="N417" s="10"/>
      <c r="O417" s="10"/>
      <c r="P417" s="10"/>
      <c r="Q417" s="44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</row>
    <row r="418" spans="1:33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K418" s="10"/>
      <c r="L418" s="10"/>
      <c r="M418" s="10"/>
      <c r="N418" s="10"/>
      <c r="O418" s="10"/>
      <c r="P418" s="10"/>
      <c r="Q418" s="44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</row>
    <row r="419" spans="1:33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K419" s="10"/>
      <c r="L419" s="10"/>
      <c r="M419" s="10"/>
      <c r="N419" s="10"/>
      <c r="O419" s="10"/>
      <c r="P419" s="10"/>
      <c r="Q419" s="44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</row>
    <row r="420" spans="1:33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K420" s="10"/>
      <c r="L420" s="10"/>
      <c r="M420" s="10"/>
      <c r="N420" s="10"/>
      <c r="O420" s="10"/>
      <c r="P420" s="10"/>
      <c r="Q420" s="44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</row>
    <row r="421" spans="1:33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K421" s="10"/>
      <c r="L421" s="10"/>
      <c r="M421" s="10"/>
      <c r="N421" s="10"/>
      <c r="O421" s="10"/>
      <c r="P421" s="10"/>
      <c r="Q421" s="44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</row>
    <row r="422" spans="1:33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K422" s="10"/>
      <c r="L422" s="10"/>
      <c r="M422" s="10"/>
      <c r="N422" s="10"/>
      <c r="O422" s="10"/>
      <c r="P422" s="10"/>
      <c r="Q422" s="44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</row>
    <row r="423" spans="1:33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K423" s="10"/>
      <c r="L423" s="10"/>
      <c r="M423" s="10"/>
      <c r="N423" s="10"/>
      <c r="O423" s="10"/>
      <c r="P423" s="10"/>
      <c r="Q423" s="44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</row>
    <row r="424" spans="1:33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K424" s="10"/>
      <c r="L424" s="10"/>
      <c r="M424" s="10"/>
      <c r="N424" s="10"/>
      <c r="O424" s="10"/>
      <c r="P424" s="10"/>
      <c r="Q424" s="44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</row>
    <row r="425" spans="1:33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K425" s="10"/>
      <c r="L425" s="10"/>
      <c r="M425" s="10"/>
      <c r="N425" s="10"/>
      <c r="O425" s="10"/>
      <c r="P425" s="10"/>
      <c r="Q425" s="44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</row>
    <row r="426" spans="1:33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K426" s="10"/>
      <c r="L426" s="10"/>
      <c r="M426" s="10"/>
      <c r="N426" s="10"/>
      <c r="O426" s="10"/>
      <c r="P426" s="10"/>
      <c r="Q426" s="44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</row>
    <row r="427" spans="1:33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K427" s="10"/>
      <c r="L427" s="10"/>
      <c r="M427" s="10"/>
      <c r="N427" s="10"/>
      <c r="O427" s="10"/>
      <c r="P427" s="10"/>
      <c r="Q427" s="44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</row>
    <row r="428" spans="1:33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K428" s="10"/>
      <c r="L428" s="10"/>
      <c r="M428" s="10"/>
      <c r="N428" s="10"/>
      <c r="O428" s="10"/>
      <c r="P428" s="10"/>
      <c r="Q428" s="44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</row>
    <row r="429" spans="1:33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K429" s="10"/>
      <c r="L429" s="10"/>
      <c r="M429" s="10"/>
      <c r="N429" s="10"/>
      <c r="O429" s="10"/>
      <c r="P429" s="10"/>
      <c r="Q429" s="44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</row>
    <row r="430" spans="1:33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K430" s="10"/>
      <c r="L430" s="10"/>
      <c r="M430" s="10"/>
      <c r="N430" s="10"/>
      <c r="O430" s="10"/>
      <c r="P430" s="10"/>
      <c r="Q430" s="44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</row>
    <row r="431" spans="1:33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K431" s="10"/>
      <c r="L431" s="10"/>
      <c r="M431" s="10"/>
      <c r="N431" s="10"/>
      <c r="O431" s="10"/>
      <c r="P431" s="10"/>
      <c r="Q431" s="44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</row>
    <row r="432" spans="1:33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K432" s="10"/>
      <c r="L432" s="10"/>
      <c r="M432" s="10"/>
      <c r="N432" s="10"/>
      <c r="O432" s="10"/>
      <c r="P432" s="10"/>
      <c r="Q432" s="44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</row>
    <row r="433" spans="1:33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K433" s="10"/>
      <c r="L433" s="10"/>
      <c r="M433" s="10"/>
      <c r="N433" s="10"/>
      <c r="O433" s="10"/>
      <c r="P433" s="10"/>
      <c r="Q433" s="44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</row>
    <row r="434" spans="1:33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K434" s="10"/>
      <c r="L434" s="10"/>
      <c r="M434" s="10"/>
      <c r="N434" s="10"/>
      <c r="O434" s="10"/>
      <c r="P434" s="10"/>
      <c r="Q434" s="44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</row>
    <row r="435" spans="1:33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K435" s="10"/>
      <c r="L435" s="10"/>
      <c r="M435" s="10"/>
      <c r="N435" s="10"/>
      <c r="O435" s="10"/>
      <c r="P435" s="10"/>
      <c r="Q435" s="44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</row>
    <row r="436" spans="1:33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K436" s="10"/>
      <c r="L436" s="10"/>
      <c r="M436" s="10"/>
      <c r="N436" s="10"/>
      <c r="O436" s="10"/>
      <c r="P436" s="10"/>
      <c r="Q436" s="44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</row>
    <row r="437" spans="1:33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K437" s="10"/>
      <c r="L437" s="10"/>
      <c r="M437" s="10"/>
      <c r="N437" s="10"/>
      <c r="O437" s="10"/>
      <c r="P437" s="10"/>
      <c r="Q437" s="44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</row>
    <row r="438" spans="1:33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K438" s="10"/>
      <c r="L438" s="10"/>
      <c r="M438" s="10"/>
      <c r="N438" s="10"/>
      <c r="O438" s="10"/>
      <c r="P438" s="10"/>
      <c r="Q438" s="44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</row>
    <row r="439" spans="1:33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K439" s="10"/>
      <c r="L439" s="10"/>
      <c r="M439" s="10"/>
      <c r="N439" s="10"/>
      <c r="O439" s="10"/>
      <c r="P439" s="10"/>
      <c r="Q439" s="44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</row>
    <row r="440" spans="1:33" ht="1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K440" s="10"/>
      <c r="L440" s="10"/>
      <c r="M440" s="10"/>
      <c r="N440" s="10"/>
      <c r="O440" s="10"/>
      <c r="P440" s="10"/>
      <c r="Q440" s="44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</row>
    <row r="441" spans="1:33" ht="1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K441" s="10"/>
      <c r="L441" s="10"/>
      <c r="M441" s="10"/>
      <c r="N441" s="10"/>
      <c r="O441" s="10"/>
      <c r="P441" s="10"/>
      <c r="Q441" s="44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</row>
    <row r="442" spans="1:33" ht="1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K442" s="10"/>
      <c r="L442" s="10"/>
      <c r="M442" s="10"/>
      <c r="N442" s="10"/>
      <c r="O442" s="10"/>
      <c r="P442" s="10"/>
      <c r="Q442" s="44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</row>
    <row r="443" spans="1:33" ht="1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K443" s="10"/>
      <c r="L443" s="10"/>
      <c r="M443" s="10"/>
      <c r="N443" s="10"/>
      <c r="O443" s="10"/>
      <c r="P443" s="10"/>
      <c r="Q443" s="44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</row>
    <row r="444" spans="1:33" ht="1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K444" s="10"/>
      <c r="L444" s="10"/>
      <c r="M444" s="10"/>
      <c r="N444" s="10"/>
      <c r="O444" s="10"/>
      <c r="P444" s="10"/>
      <c r="Q444" s="44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</row>
    <row r="445" spans="1:33" ht="1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K445" s="10"/>
      <c r="L445" s="10"/>
      <c r="M445" s="10"/>
      <c r="N445" s="10"/>
      <c r="O445" s="10"/>
      <c r="P445" s="10"/>
      <c r="Q445" s="44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</row>
    <row r="446" spans="1:33" ht="1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K446" s="10"/>
      <c r="L446" s="10"/>
      <c r="M446" s="10"/>
      <c r="N446" s="10"/>
      <c r="O446" s="10"/>
      <c r="P446" s="10"/>
      <c r="Q446" s="44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</row>
    <row r="447" spans="1:33" ht="1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K447" s="10"/>
      <c r="L447" s="10"/>
      <c r="M447" s="10"/>
      <c r="N447" s="10"/>
      <c r="O447" s="10"/>
      <c r="P447" s="10"/>
      <c r="Q447" s="44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</row>
    <row r="448" spans="1:33" ht="1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K448" s="10"/>
      <c r="L448" s="10"/>
      <c r="M448" s="10"/>
      <c r="N448" s="10"/>
      <c r="O448" s="10"/>
      <c r="P448" s="10"/>
      <c r="Q448" s="44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</row>
    <row r="449" spans="1:33" ht="1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K449" s="10"/>
      <c r="L449" s="10"/>
      <c r="M449" s="10"/>
      <c r="N449" s="10"/>
      <c r="O449" s="10"/>
      <c r="P449" s="10"/>
      <c r="Q449" s="44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</row>
    <row r="450" spans="1:33" ht="1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K450" s="10"/>
      <c r="L450" s="10"/>
      <c r="M450" s="10"/>
      <c r="N450" s="10"/>
      <c r="O450" s="10"/>
      <c r="P450" s="10"/>
      <c r="Q450" s="44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</row>
    <row r="451" spans="1:33" ht="1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K451" s="10"/>
      <c r="L451" s="10"/>
      <c r="M451" s="10"/>
      <c r="N451" s="10"/>
      <c r="O451" s="10"/>
      <c r="P451" s="10"/>
      <c r="Q451" s="44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</row>
    <row r="452" spans="1:33" ht="1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K452" s="10"/>
      <c r="L452" s="10"/>
      <c r="M452" s="10"/>
      <c r="N452" s="10"/>
      <c r="O452" s="10"/>
      <c r="P452" s="10"/>
      <c r="Q452" s="44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</row>
    <row r="453" spans="1:33" ht="1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K453" s="10"/>
      <c r="L453" s="10"/>
      <c r="M453" s="10"/>
      <c r="N453" s="10"/>
      <c r="O453" s="10"/>
      <c r="P453" s="10"/>
      <c r="Q453" s="44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</row>
    <row r="454" spans="1:33" ht="1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K454" s="10"/>
      <c r="L454" s="10"/>
      <c r="M454" s="10"/>
      <c r="N454" s="10"/>
      <c r="O454" s="10"/>
      <c r="P454" s="10"/>
      <c r="Q454" s="44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</row>
    <row r="455" spans="1:33" ht="1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K455" s="10"/>
      <c r="L455" s="10"/>
      <c r="M455" s="10"/>
      <c r="N455" s="10"/>
      <c r="O455" s="10"/>
      <c r="P455" s="10"/>
      <c r="Q455" s="44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</row>
    <row r="456" spans="1:33" ht="1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K456" s="10"/>
      <c r="L456" s="10"/>
      <c r="M456" s="10"/>
      <c r="N456" s="10"/>
      <c r="O456" s="10"/>
      <c r="P456" s="10"/>
      <c r="Q456" s="44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</row>
    <row r="457" spans="1:33" ht="1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K457" s="10"/>
      <c r="L457" s="10"/>
      <c r="M457" s="10"/>
      <c r="N457" s="10"/>
      <c r="O457" s="10"/>
      <c r="P457" s="10"/>
      <c r="Q457" s="44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</row>
    <row r="458" spans="1:33" ht="1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K458" s="10"/>
      <c r="L458" s="10"/>
      <c r="M458" s="10"/>
      <c r="N458" s="10"/>
      <c r="O458" s="10"/>
      <c r="P458" s="10"/>
      <c r="Q458" s="44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</row>
    <row r="459" spans="1:33" ht="1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K459" s="10"/>
      <c r="L459" s="10"/>
      <c r="M459" s="10"/>
      <c r="N459" s="10"/>
      <c r="O459" s="10"/>
      <c r="P459" s="10"/>
      <c r="Q459" s="44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</row>
    <row r="460" spans="1:33" ht="1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K460" s="10"/>
      <c r="L460" s="10"/>
      <c r="M460" s="10"/>
      <c r="N460" s="10"/>
      <c r="O460" s="10"/>
      <c r="P460" s="10"/>
      <c r="Q460" s="44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</row>
    <row r="461" spans="1:33" ht="1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K461" s="10"/>
      <c r="L461" s="10"/>
      <c r="M461" s="10"/>
      <c r="N461" s="10"/>
      <c r="O461" s="10"/>
      <c r="P461" s="10"/>
      <c r="Q461" s="44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</row>
    <row r="462" spans="1:33" ht="1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K462" s="10"/>
      <c r="L462" s="10"/>
      <c r="M462" s="10"/>
      <c r="N462" s="10"/>
      <c r="O462" s="10"/>
      <c r="P462" s="10"/>
      <c r="Q462" s="44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</row>
    <row r="463" spans="1:33" ht="1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K463" s="10"/>
      <c r="L463" s="10"/>
      <c r="M463" s="10"/>
      <c r="N463" s="10"/>
      <c r="O463" s="10"/>
      <c r="P463" s="10"/>
      <c r="Q463" s="44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</row>
    <row r="464" spans="1:33" ht="1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K464" s="10"/>
      <c r="L464" s="10"/>
      <c r="M464" s="10"/>
      <c r="N464" s="10"/>
      <c r="O464" s="10"/>
      <c r="P464" s="10"/>
      <c r="Q464" s="44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</row>
    <row r="465" spans="1:33" ht="1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K465" s="10"/>
      <c r="L465" s="10"/>
      <c r="M465" s="10"/>
      <c r="N465" s="10"/>
      <c r="O465" s="10"/>
      <c r="P465" s="10"/>
      <c r="Q465" s="44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</row>
    <row r="466" spans="1:33" ht="1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K466" s="10"/>
      <c r="L466" s="10"/>
      <c r="M466" s="10"/>
      <c r="N466" s="10"/>
      <c r="O466" s="10"/>
      <c r="P466" s="10"/>
      <c r="Q466" s="44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</row>
    <row r="467" spans="1:33" ht="1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K467" s="10"/>
      <c r="L467" s="10"/>
      <c r="M467" s="10"/>
      <c r="N467" s="10"/>
      <c r="O467" s="10"/>
      <c r="P467" s="10"/>
      <c r="Q467" s="44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</row>
    <row r="468" spans="1:33" ht="1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K468" s="10"/>
      <c r="L468" s="10"/>
      <c r="M468" s="10"/>
      <c r="N468" s="10"/>
      <c r="O468" s="10"/>
      <c r="P468" s="10"/>
      <c r="Q468" s="44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</row>
    <row r="469" spans="1:33" ht="1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K469" s="10"/>
      <c r="L469" s="10"/>
      <c r="M469" s="10"/>
      <c r="N469" s="10"/>
      <c r="O469" s="10"/>
      <c r="P469" s="10"/>
      <c r="Q469" s="44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</row>
    <row r="470" spans="1:33" ht="1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K470" s="10"/>
      <c r="L470" s="10"/>
      <c r="M470" s="10"/>
      <c r="N470" s="10"/>
      <c r="O470" s="10"/>
      <c r="P470" s="10"/>
      <c r="Q470" s="44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</row>
    <row r="471" spans="1:33" ht="1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K471" s="10"/>
      <c r="L471" s="10"/>
      <c r="M471" s="10"/>
      <c r="N471" s="10"/>
      <c r="O471" s="10"/>
      <c r="P471" s="10"/>
      <c r="Q471" s="44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</row>
    <row r="472" spans="1:33" ht="1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K472" s="10"/>
      <c r="L472" s="10"/>
      <c r="M472" s="10"/>
      <c r="N472" s="10"/>
      <c r="O472" s="10"/>
      <c r="P472" s="10"/>
      <c r="Q472" s="44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</row>
    <row r="473" spans="1:33" ht="1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K473" s="10"/>
      <c r="L473" s="10"/>
      <c r="M473" s="10"/>
      <c r="N473" s="10"/>
      <c r="O473" s="10"/>
      <c r="P473" s="10"/>
      <c r="Q473" s="44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</row>
    <row r="474" spans="1:33" ht="1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K474" s="10"/>
      <c r="L474" s="10"/>
      <c r="M474" s="10"/>
      <c r="N474" s="10"/>
      <c r="O474" s="10"/>
      <c r="P474" s="10"/>
      <c r="Q474" s="44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</row>
    <row r="475" spans="1:33" ht="1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K475" s="10"/>
      <c r="L475" s="10"/>
      <c r="M475" s="10"/>
      <c r="N475" s="10"/>
      <c r="O475" s="10"/>
      <c r="P475" s="10"/>
      <c r="Q475" s="44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</row>
    <row r="476" spans="1:33" ht="1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K476" s="10"/>
      <c r="L476" s="10"/>
      <c r="M476" s="10"/>
      <c r="N476" s="10"/>
      <c r="O476" s="10"/>
      <c r="P476" s="10"/>
      <c r="Q476" s="44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</row>
    <row r="477" spans="1:33" ht="1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K477" s="10"/>
      <c r="L477" s="10"/>
      <c r="M477" s="10"/>
      <c r="N477" s="10"/>
      <c r="O477" s="10"/>
      <c r="P477" s="10"/>
      <c r="Q477" s="44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</row>
    <row r="478" spans="1:33" ht="1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K478" s="10"/>
      <c r="L478" s="10"/>
      <c r="M478" s="10"/>
      <c r="N478" s="10"/>
      <c r="O478" s="10"/>
      <c r="P478" s="10"/>
      <c r="Q478" s="44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</row>
    <row r="479" spans="1:33" ht="1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K479" s="10"/>
      <c r="L479" s="10"/>
      <c r="M479" s="10"/>
      <c r="N479" s="10"/>
      <c r="O479" s="10"/>
      <c r="P479" s="10"/>
      <c r="Q479" s="44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</row>
    <row r="480" spans="1:33" ht="1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K480" s="10"/>
      <c r="L480" s="10"/>
      <c r="M480" s="10"/>
      <c r="N480" s="10"/>
      <c r="O480" s="10"/>
      <c r="P480" s="10"/>
      <c r="Q480" s="44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</row>
  </sheetData>
  <sortState xmlns:xlrd2="http://schemas.microsoft.com/office/spreadsheetml/2017/richdata2" ref="F326:F331">
    <sortCondition ref="F326:F331"/>
  </sortState>
  <mergeCells count="7">
    <mergeCell ref="N49:N50"/>
    <mergeCell ref="B289:B290"/>
    <mergeCell ref="D289:D290"/>
    <mergeCell ref="F289:F290"/>
    <mergeCell ref="B236:B237"/>
    <mergeCell ref="D236:D237"/>
    <mergeCell ref="F236:F237"/>
  </mergeCells>
  <phoneticPr fontId="8" type="noConversion"/>
  <pageMargins left="0.7" right="0.7" top="0.75" bottom="0.75" header="0.3" footer="0.3"/>
  <pageSetup paperSize="9" scale="50" fitToHeight="7" orientation="landscape" r:id="rId1"/>
  <headerFooter>
    <oddHeader>&amp;LJenter&amp;CPuljeoppsett Sesongen 2016/2017_x000D_Høringsforslag - frist 22.mai for innspill&amp;RNHF Region Vest</oddHeader>
    <oddFooter>&amp;L13.mai 2016&amp;R&amp;P av &amp;N</oddFooter>
  </headerFooter>
  <rowBreaks count="5" manualBreakCount="5">
    <brk id="65" max="16383" man="1"/>
    <brk id="98" max="16383" man="1"/>
    <brk id="140" max="16383" man="1"/>
    <brk id="246" max="16383" man="1"/>
    <brk id="348" max="16383" man="1"/>
  </rowBreaks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31"/>
  <sheetViews>
    <sheetView tabSelected="1" zoomScaleNormal="100" zoomScalePageLayoutView="90" workbookViewId="0">
      <selection activeCell="F29" sqref="F29"/>
    </sheetView>
  </sheetViews>
  <sheetFormatPr baseColWidth="10" defaultColWidth="11.42578125" defaultRowHeight="15" x14ac:dyDescent="0.25"/>
  <cols>
    <col min="1" max="1" width="3.85546875" customWidth="1"/>
    <col min="2" max="2" width="33.5703125" customWidth="1"/>
    <col min="3" max="3" width="3.5703125" customWidth="1"/>
    <col min="4" max="4" width="29.7109375" customWidth="1"/>
    <col min="5" max="5" width="3.85546875" customWidth="1"/>
    <col min="6" max="6" width="35.85546875" customWidth="1"/>
    <col min="7" max="7" width="3.85546875" customWidth="1"/>
    <col min="8" max="8" width="23.42578125" customWidth="1"/>
    <col min="9" max="9" width="3.85546875" customWidth="1"/>
    <col min="10" max="10" width="26.140625" customWidth="1"/>
  </cols>
  <sheetData>
    <row r="2" spans="2:10" s="69" customFormat="1" ht="21" x14ac:dyDescent="0.35">
      <c r="B2" s="69" t="s">
        <v>489</v>
      </c>
      <c r="C2" s="70"/>
      <c r="D2" s="70">
        <f>B4+D4+H4+F4</f>
        <v>37</v>
      </c>
      <c r="E2" s="69" t="s">
        <v>490</v>
      </c>
    </row>
    <row r="3" spans="2:10" x14ac:dyDescent="0.25">
      <c r="J3" s="2" t="s">
        <v>491</v>
      </c>
    </row>
    <row r="4" spans="2:10" x14ac:dyDescent="0.25">
      <c r="B4" s="5">
        <f>COUNTA(B6:B17)</f>
        <v>12</v>
      </c>
      <c r="C4" s="5"/>
      <c r="D4" s="5">
        <f>COUNTA(D6:D17)</f>
        <v>10</v>
      </c>
      <c r="E4" s="5"/>
      <c r="F4" s="5">
        <v>7</v>
      </c>
      <c r="H4" s="5">
        <f>COUNTA(H6:H17)</f>
        <v>8</v>
      </c>
      <c r="J4" s="5">
        <f>COUNTA(J6:J23)</f>
        <v>18</v>
      </c>
    </row>
    <row r="5" spans="2:10" x14ac:dyDescent="0.25">
      <c r="B5" s="76" t="s">
        <v>492</v>
      </c>
      <c r="D5" s="72" t="s">
        <v>493</v>
      </c>
      <c r="F5" s="132" t="s">
        <v>494</v>
      </c>
      <c r="H5" s="72" t="s">
        <v>495</v>
      </c>
      <c r="J5" s="72" t="s">
        <v>493</v>
      </c>
    </row>
    <row r="6" spans="2:10" x14ac:dyDescent="0.25">
      <c r="B6" s="1" t="s">
        <v>496</v>
      </c>
      <c r="D6" s="157" t="s">
        <v>497</v>
      </c>
      <c r="F6" s="1" t="s">
        <v>150</v>
      </c>
      <c r="H6" s="20" t="s">
        <v>101</v>
      </c>
      <c r="J6" s="157" t="s">
        <v>497</v>
      </c>
    </row>
    <row r="7" spans="2:10" x14ac:dyDescent="0.25">
      <c r="B7" s="1" t="s">
        <v>144</v>
      </c>
      <c r="D7" s="1" t="s">
        <v>187</v>
      </c>
      <c r="F7" s="20" t="s">
        <v>75</v>
      </c>
      <c r="H7" s="20" t="s">
        <v>498</v>
      </c>
      <c r="J7" s="1" t="s">
        <v>187</v>
      </c>
    </row>
    <row r="8" spans="2:10" x14ac:dyDescent="0.25">
      <c r="B8" s="1" t="s">
        <v>499</v>
      </c>
      <c r="D8" s="155" t="s">
        <v>194</v>
      </c>
      <c r="F8" s="1" t="s">
        <v>116</v>
      </c>
      <c r="H8" s="20" t="s">
        <v>27</v>
      </c>
      <c r="J8" s="155" t="s">
        <v>194</v>
      </c>
    </row>
    <row r="9" spans="2:10" x14ac:dyDescent="0.25">
      <c r="B9" s="1" t="s">
        <v>221</v>
      </c>
      <c r="D9" s="157" t="s">
        <v>138</v>
      </c>
      <c r="F9" s="1" t="s">
        <v>64</v>
      </c>
      <c r="H9" s="20" t="s">
        <v>106</v>
      </c>
      <c r="J9" s="157" t="s">
        <v>138</v>
      </c>
    </row>
    <row r="10" spans="2:10" x14ac:dyDescent="0.25">
      <c r="B10" s="1" t="s">
        <v>90</v>
      </c>
      <c r="D10" s="1" t="s">
        <v>500</v>
      </c>
      <c r="F10" s="1" t="s">
        <v>73</v>
      </c>
      <c r="H10" s="20" t="s">
        <v>501</v>
      </c>
      <c r="J10" s="1" t="s">
        <v>500</v>
      </c>
    </row>
    <row r="11" spans="2:10" x14ac:dyDescent="0.25">
      <c r="B11" s="1" t="s">
        <v>502</v>
      </c>
      <c r="D11" s="9" t="s">
        <v>116</v>
      </c>
      <c r="F11" s="1" t="s">
        <v>503</v>
      </c>
      <c r="H11" s="20" t="s">
        <v>364</v>
      </c>
      <c r="J11" s="9" t="s">
        <v>116</v>
      </c>
    </row>
    <row r="12" spans="2:10" x14ac:dyDescent="0.25">
      <c r="B12" s="154" t="s">
        <v>504</v>
      </c>
      <c r="D12" s="1" t="s">
        <v>112</v>
      </c>
      <c r="F12" s="1" t="s">
        <v>120</v>
      </c>
      <c r="H12" s="1" t="s">
        <v>168</v>
      </c>
      <c r="J12" s="1" t="s">
        <v>112</v>
      </c>
    </row>
    <row r="13" spans="2:10" x14ac:dyDescent="0.25">
      <c r="B13" s="155" t="s">
        <v>505</v>
      </c>
      <c r="D13" s="1" t="s">
        <v>263</v>
      </c>
      <c r="F13" s="1"/>
      <c r="H13" s="142" t="s">
        <v>142</v>
      </c>
      <c r="J13" s="1" t="s">
        <v>263</v>
      </c>
    </row>
    <row r="14" spans="2:10" x14ac:dyDescent="0.25">
      <c r="B14" s="154" t="s">
        <v>23</v>
      </c>
      <c r="D14" s="20" t="s">
        <v>223</v>
      </c>
      <c r="F14" s="1"/>
      <c r="H14" s="20"/>
      <c r="J14" s="20" t="s">
        <v>223</v>
      </c>
    </row>
    <row r="15" spans="2:10" x14ac:dyDescent="0.25">
      <c r="B15" s="154" t="s">
        <v>506</v>
      </c>
      <c r="D15" s="33" t="s">
        <v>507</v>
      </c>
      <c r="F15" s="1"/>
      <c r="H15" s="1"/>
      <c r="J15" s="33" t="s">
        <v>507</v>
      </c>
    </row>
    <row r="16" spans="2:10" x14ac:dyDescent="0.25">
      <c r="B16" s="1" t="s">
        <v>146</v>
      </c>
      <c r="D16" s="1"/>
      <c r="F16" s="1"/>
      <c r="H16" s="20"/>
      <c r="J16" s="20" t="s">
        <v>101</v>
      </c>
    </row>
    <row r="17" spans="2:10" x14ac:dyDescent="0.25">
      <c r="B17" s="1" t="s">
        <v>508</v>
      </c>
      <c r="D17" s="1"/>
      <c r="F17" s="1"/>
      <c r="H17" s="1"/>
      <c r="J17" s="20" t="s">
        <v>498</v>
      </c>
    </row>
    <row r="18" spans="2:10" x14ac:dyDescent="0.25">
      <c r="B18" s="1"/>
      <c r="D18" s="85" t="str">
        <f>D4&amp;" lag - Dobbel serie"</f>
        <v>10 lag - Dobbel serie</v>
      </c>
      <c r="F18" s="85" t="str">
        <f>F4&amp;" lag - Dobbel serie"</f>
        <v>7 lag - Dobbel serie</v>
      </c>
      <c r="H18" s="90" t="str">
        <f>H4&amp;" lag - Dobbel serie"</f>
        <v>8 lag - Dobbel serie</v>
      </c>
      <c r="J18" s="20" t="s">
        <v>27</v>
      </c>
    </row>
    <row r="19" spans="2:10" x14ac:dyDescent="0.25">
      <c r="B19" s="1"/>
      <c r="D19" s="77" t="str">
        <f>(D4-1)*2&amp;" kamper"</f>
        <v>18 kamper</v>
      </c>
      <c r="F19" s="77" t="str">
        <f>(F4-1)*2&amp;" kamper"</f>
        <v>12 kamper</v>
      </c>
      <c r="H19" s="77" t="str">
        <f>(H4-1)*2&amp;" kamper"</f>
        <v>14 kamper</v>
      </c>
      <c r="J19" s="20" t="s">
        <v>106</v>
      </c>
    </row>
    <row r="20" spans="2:10" x14ac:dyDescent="0.25">
      <c r="B20" s="85" t="str">
        <f>B4&amp;" lag - Dobbel serie"</f>
        <v>12 lag - Dobbel serie</v>
      </c>
      <c r="J20" s="20" t="s">
        <v>501</v>
      </c>
    </row>
    <row r="21" spans="2:10" x14ac:dyDescent="0.25">
      <c r="B21" s="77" t="str">
        <f>(B4-1)*2&amp;" kamper"</f>
        <v>22 kamper</v>
      </c>
      <c r="J21" s="20" t="s">
        <v>364</v>
      </c>
    </row>
    <row r="22" spans="2:10" x14ac:dyDescent="0.25">
      <c r="J22" s="1" t="s">
        <v>168</v>
      </c>
    </row>
    <row r="23" spans="2:10" x14ac:dyDescent="0.25">
      <c r="J23" s="142" t="s">
        <v>142</v>
      </c>
    </row>
    <row r="24" spans="2:10" x14ac:dyDescent="0.25">
      <c r="B24" s="161"/>
      <c r="J24" s="90" t="str">
        <f>J4&amp;" lag - Enkel serie"</f>
        <v>18 lag - Enkel serie</v>
      </c>
    </row>
    <row r="25" spans="2:10" x14ac:dyDescent="0.25">
      <c r="B25" s="156"/>
      <c r="D25" s="14"/>
      <c r="F25" s="40"/>
      <c r="J25" s="77" t="str">
        <f>(J4-1)*1&amp;" kamper"</f>
        <v>17 kamper</v>
      </c>
    </row>
    <row r="26" spans="2:10" x14ac:dyDescent="0.25">
      <c r="D26" s="14"/>
      <c r="F26" s="40"/>
    </row>
    <row r="28" spans="2:10" ht="30" x14ac:dyDescent="0.25">
      <c r="B28" s="14"/>
      <c r="D28" s="156"/>
      <c r="J28" s="158" t="s">
        <v>509</v>
      </c>
    </row>
    <row r="29" spans="2:10" x14ac:dyDescent="0.25">
      <c r="B29" s="14"/>
    </row>
    <row r="30" spans="2:10" x14ac:dyDescent="0.25">
      <c r="D30" s="158"/>
    </row>
    <row r="31" spans="2:10" x14ac:dyDescent="0.25">
      <c r="D31" s="158"/>
    </row>
  </sheetData>
  <sortState xmlns:xlrd2="http://schemas.microsoft.com/office/spreadsheetml/2017/richdata2" ref="H6:H17">
    <sortCondition ref="H6:H17"/>
  </sortState>
  <phoneticPr fontId="8" type="noConversion"/>
  <pageMargins left="0.7" right="0.7" top="0.75" bottom="0.75" header="0.3" footer="0.3"/>
  <pageSetup paperSize="9" scale="80" orientation="portrait" r:id="rId1"/>
  <headerFooter>
    <oddHeader>&amp;LSenior Menn&amp;CPuljeoppsett Sesongen 2016/2017_x000D_Høringsforslag - frist 22.mai for innspill&amp;RNHF Region Vest</oddHeader>
    <oddFooter>&amp;L13.mai 2016&amp;R&amp;P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75D2-2348-4959-81E6-EEFE17E5C804}">
  <dimension ref="A2:S37"/>
  <sheetViews>
    <sheetView workbookViewId="0">
      <selection activeCell="O34" sqref="O34"/>
    </sheetView>
  </sheetViews>
  <sheetFormatPr baseColWidth="10" defaultColWidth="11.42578125" defaultRowHeight="15" x14ac:dyDescent="0.25"/>
  <cols>
    <col min="1" max="1" width="4.5703125" customWidth="1"/>
    <col min="2" max="2" width="26.140625" customWidth="1"/>
    <col min="4" max="4" width="30.140625" customWidth="1"/>
    <col min="6" max="6" width="29.140625" customWidth="1"/>
    <col min="8" max="8" width="29" customWidth="1"/>
    <col min="10" max="10" width="22.5703125" customWidth="1"/>
    <col min="12" max="12" width="23.140625" customWidth="1"/>
    <col min="14" max="14" width="25.5703125" customWidth="1"/>
    <col min="16" max="16" width="19.28515625" customWidth="1"/>
    <col min="18" max="18" width="22.42578125" customWidth="1"/>
  </cols>
  <sheetData>
    <row r="2" spans="1:19" ht="21" x14ac:dyDescent="0.35">
      <c r="A2" s="69"/>
      <c r="B2" s="69" t="s">
        <v>510</v>
      </c>
      <c r="C2" s="70"/>
      <c r="D2" s="70">
        <f>B5+D5+F5+H5+J5+R5+N5</f>
        <v>89</v>
      </c>
      <c r="E2" s="69" t="s">
        <v>490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4" spans="1:19" x14ac:dyDescent="0.25">
      <c r="H4" s="2" t="s">
        <v>122</v>
      </c>
      <c r="L4" s="2" t="s">
        <v>8</v>
      </c>
      <c r="N4" s="2" t="s">
        <v>122</v>
      </c>
      <c r="R4" s="2" t="s">
        <v>8</v>
      </c>
    </row>
    <row r="5" spans="1:19" x14ac:dyDescent="0.25">
      <c r="B5" s="5">
        <f>COUNTA(B7:B18)</f>
        <v>12</v>
      </c>
      <c r="C5" s="5"/>
      <c r="D5" s="5">
        <f>COUNTA(D7:D19)</f>
        <v>13</v>
      </c>
      <c r="E5" s="5"/>
      <c r="F5" s="5">
        <f>COUNTA(F7:F19)</f>
        <v>11</v>
      </c>
      <c r="H5" s="5">
        <f>COUNTA(H7:H18)</f>
        <v>10</v>
      </c>
      <c r="J5" s="5">
        <f>COUNTA(J7:J17)</f>
        <v>10</v>
      </c>
      <c r="L5" s="5">
        <f>COUNTA(L7:L25)</f>
        <v>19</v>
      </c>
      <c r="N5" s="5">
        <f>COUNTA(N7:N17)</f>
        <v>11</v>
      </c>
      <c r="P5" s="5">
        <f>COUNTA(P7:P16)</f>
        <v>10</v>
      </c>
      <c r="R5" s="5">
        <f>COUNTA(R7:R28)</f>
        <v>22</v>
      </c>
    </row>
    <row r="6" spans="1:19" x14ac:dyDescent="0.25">
      <c r="B6" s="72" t="s">
        <v>511</v>
      </c>
      <c r="D6" s="72" t="s">
        <v>512</v>
      </c>
      <c r="F6" s="72" t="s">
        <v>513</v>
      </c>
      <c r="H6" s="76" t="s">
        <v>514</v>
      </c>
      <c r="J6" s="76" t="s">
        <v>515</v>
      </c>
      <c r="L6" s="76" t="s">
        <v>514</v>
      </c>
      <c r="N6" s="72" t="s">
        <v>516</v>
      </c>
      <c r="P6" s="72" t="s">
        <v>516</v>
      </c>
      <c r="R6" s="72" t="s">
        <v>517</v>
      </c>
    </row>
    <row r="7" spans="1:19" x14ac:dyDescent="0.25">
      <c r="B7" s="1" t="s">
        <v>168</v>
      </c>
      <c r="D7" s="51" t="s">
        <v>85</v>
      </c>
      <c r="F7" s="1" t="s">
        <v>64</v>
      </c>
      <c r="H7" s="159" t="s">
        <v>497</v>
      </c>
      <c r="J7" s="159" t="s">
        <v>518</v>
      </c>
      <c r="L7" s="159" t="s">
        <v>497</v>
      </c>
      <c r="N7" s="20" t="s">
        <v>92</v>
      </c>
      <c r="P7" s="20" t="s">
        <v>318</v>
      </c>
      <c r="R7" s="20" t="s">
        <v>92</v>
      </c>
    </row>
    <row r="8" spans="1:19" x14ac:dyDescent="0.25">
      <c r="B8" s="155" t="s">
        <v>519</v>
      </c>
      <c r="D8" s="51" t="s">
        <v>508</v>
      </c>
      <c r="F8" s="1" t="s">
        <v>246</v>
      </c>
      <c r="H8" s="51" t="s">
        <v>520</v>
      </c>
      <c r="J8" s="51" t="s">
        <v>521</v>
      </c>
      <c r="L8" s="51" t="s">
        <v>520</v>
      </c>
      <c r="N8" s="1" t="s">
        <v>522</v>
      </c>
      <c r="P8" s="20" t="s">
        <v>95</v>
      </c>
      <c r="R8" s="20" t="s">
        <v>318</v>
      </c>
    </row>
    <row r="9" spans="1:19" x14ac:dyDescent="0.25">
      <c r="B9" s="1" t="s">
        <v>134</v>
      </c>
      <c r="D9" s="159" t="s">
        <v>523</v>
      </c>
      <c r="F9" s="1" t="s">
        <v>524</v>
      </c>
      <c r="H9" s="51" t="s">
        <v>153</v>
      </c>
      <c r="J9" s="51" t="s">
        <v>525</v>
      </c>
      <c r="L9" s="51" t="s">
        <v>153</v>
      </c>
      <c r="N9" s="20" t="s">
        <v>498</v>
      </c>
      <c r="P9" s="20" t="s">
        <v>322</v>
      </c>
      <c r="R9" s="20" t="s">
        <v>95</v>
      </c>
    </row>
    <row r="10" spans="1:19" x14ac:dyDescent="0.25">
      <c r="B10" s="1" t="s">
        <v>167</v>
      </c>
      <c r="D10" s="159" t="s">
        <v>16</v>
      </c>
      <c r="F10" s="1" t="s">
        <v>221</v>
      </c>
      <c r="H10" s="155" t="s">
        <v>186</v>
      </c>
      <c r="J10" s="124" t="s">
        <v>328</v>
      </c>
      <c r="L10" s="155" t="s">
        <v>186</v>
      </c>
      <c r="N10" s="20" t="s">
        <v>280</v>
      </c>
      <c r="P10" s="20" t="s">
        <v>357</v>
      </c>
      <c r="R10" s="20" t="s">
        <v>322</v>
      </c>
    </row>
    <row r="11" spans="1:19" x14ac:dyDescent="0.25">
      <c r="B11" s="1" t="s">
        <v>146</v>
      </c>
      <c r="D11" s="159" t="s">
        <v>526</v>
      </c>
      <c r="F11" s="1" t="s">
        <v>66</v>
      </c>
      <c r="H11" s="1" t="s">
        <v>507</v>
      </c>
      <c r="J11" s="160" t="s">
        <v>527</v>
      </c>
      <c r="L11" s="1" t="s">
        <v>507</v>
      </c>
      <c r="N11" s="20" t="s">
        <v>223</v>
      </c>
      <c r="P11" s="20" t="s">
        <v>51</v>
      </c>
      <c r="R11" s="20" t="s">
        <v>101</v>
      </c>
    </row>
    <row r="12" spans="1:19" x14ac:dyDescent="0.25">
      <c r="B12" s="1" t="s">
        <v>502</v>
      </c>
      <c r="D12" s="51" t="s">
        <v>96</v>
      </c>
      <c r="F12" s="37" t="s">
        <v>479</v>
      </c>
      <c r="H12" s="51" t="s">
        <v>138</v>
      </c>
      <c r="J12" s="157" t="s">
        <v>172</v>
      </c>
      <c r="L12" s="51" t="s">
        <v>138</v>
      </c>
      <c r="N12" s="20" t="s">
        <v>327</v>
      </c>
      <c r="P12" s="20" t="s">
        <v>284</v>
      </c>
      <c r="R12" s="20" t="s">
        <v>498</v>
      </c>
    </row>
    <row r="13" spans="1:19" x14ac:dyDescent="0.25">
      <c r="B13" s="1" t="s">
        <v>144</v>
      </c>
      <c r="D13" s="159" t="s">
        <v>100</v>
      </c>
      <c r="F13" s="1" t="s">
        <v>72</v>
      </c>
      <c r="H13" s="124" t="s">
        <v>501</v>
      </c>
      <c r="J13" s="51" t="s">
        <v>329</v>
      </c>
      <c r="L13" s="124" t="s">
        <v>501</v>
      </c>
      <c r="N13" s="1" t="s">
        <v>528</v>
      </c>
      <c r="P13" s="20" t="s">
        <v>33</v>
      </c>
      <c r="R13" s="20" t="s">
        <v>41</v>
      </c>
    </row>
    <row r="14" spans="1:19" x14ac:dyDescent="0.25">
      <c r="B14" s="1" t="s">
        <v>151</v>
      </c>
      <c r="D14" s="124" t="s">
        <v>199</v>
      </c>
      <c r="F14" s="1" t="s">
        <v>73</v>
      </c>
      <c r="H14" s="1" t="s">
        <v>24</v>
      </c>
      <c r="J14" s="1" t="s">
        <v>111</v>
      </c>
      <c r="L14" s="1" t="s">
        <v>24</v>
      </c>
      <c r="N14" s="20" t="s">
        <v>252</v>
      </c>
      <c r="P14" s="20" t="s">
        <v>93</v>
      </c>
      <c r="R14" s="20" t="s">
        <v>336</v>
      </c>
    </row>
    <row r="15" spans="1:19" x14ac:dyDescent="0.25">
      <c r="B15" s="1" t="s">
        <v>529</v>
      </c>
      <c r="D15" s="1" t="s">
        <v>530</v>
      </c>
      <c r="F15" s="1" t="s">
        <v>65</v>
      </c>
      <c r="H15" s="1" t="s">
        <v>531</v>
      </c>
      <c r="J15" s="124" t="s">
        <v>258</v>
      </c>
      <c r="L15" s="1" t="s">
        <v>531</v>
      </c>
      <c r="N15" s="20" t="s">
        <v>86</v>
      </c>
      <c r="P15" s="20" t="s">
        <v>364</v>
      </c>
      <c r="R15" s="20" t="s">
        <v>327</v>
      </c>
    </row>
    <row r="16" spans="1:19" x14ac:dyDescent="0.25">
      <c r="B16" s="1" t="s">
        <v>110</v>
      </c>
      <c r="D16" s="51" t="s">
        <v>532</v>
      </c>
      <c r="F16" s="1" t="s">
        <v>71</v>
      </c>
      <c r="H16" s="1" t="s">
        <v>533</v>
      </c>
      <c r="J16" s="20" t="s">
        <v>101</v>
      </c>
      <c r="L16" s="1" t="s">
        <v>533</v>
      </c>
      <c r="N16" s="20" t="s">
        <v>41</v>
      </c>
      <c r="P16" s="188" t="s">
        <v>336</v>
      </c>
      <c r="R16" s="20" t="s">
        <v>223</v>
      </c>
    </row>
    <row r="17" spans="2:18" x14ac:dyDescent="0.25">
      <c r="B17" s="1" t="s">
        <v>194</v>
      </c>
      <c r="D17" s="1" t="s">
        <v>106</v>
      </c>
      <c r="F17" s="1" t="s">
        <v>76</v>
      </c>
      <c r="H17" s="125"/>
      <c r="J17" s="126"/>
      <c r="L17" s="159" t="s">
        <v>518</v>
      </c>
      <c r="N17" s="1" t="s">
        <v>534</v>
      </c>
      <c r="P17" s="1"/>
      <c r="R17" s="20" t="s">
        <v>284</v>
      </c>
    </row>
    <row r="18" spans="2:18" x14ac:dyDescent="0.25">
      <c r="B18" s="1" t="s">
        <v>535</v>
      </c>
      <c r="D18" s="1" t="s">
        <v>536</v>
      </c>
      <c r="F18" s="122"/>
      <c r="H18" s="1"/>
      <c r="J18" s="1"/>
      <c r="L18" s="51" t="s">
        <v>521</v>
      </c>
      <c r="N18" s="90" t="str">
        <f>N5&amp;" lag - Dobbel serie"</f>
        <v>11 lag - Dobbel serie</v>
      </c>
      <c r="P18" s="150" t="str">
        <f>P5&amp;" lag - Dobbel serie"</f>
        <v>10 lag - Dobbel serie</v>
      </c>
      <c r="R18" s="20" t="s">
        <v>280</v>
      </c>
    </row>
    <row r="19" spans="2:18" x14ac:dyDescent="0.25">
      <c r="B19" s="85" t="str">
        <f>B5&amp;" lag - Dobbel serie"</f>
        <v>12 lag - Dobbel serie</v>
      </c>
      <c r="D19" s="122" t="s">
        <v>112</v>
      </c>
      <c r="F19" s="51"/>
      <c r="H19" s="1"/>
      <c r="J19" s="1"/>
      <c r="L19" s="51" t="s">
        <v>525</v>
      </c>
      <c r="N19" s="77" t="str">
        <f>(N5-1)*2&amp;" kamper"</f>
        <v>20 kamper</v>
      </c>
      <c r="P19" s="77" t="str">
        <f>(P5-1)*2&amp;" kamper"</f>
        <v>18 kamper</v>
      </c>
      <c r="R19" s="20" t="s">
        <v>364</v>
      </c>
    </row>
    <row r="20" spans="2:18" ht="19.5" customHeight="1" x14ac:dyDescent="0.25">
      <c r="B20" s="77" t="str">
        <f>(B5-1)*2&amp;" kamper"</f>
        <v>22 kamper</v>
      </c>
      <c r="D20" s="76" t="str">
        <f>D5&amp;" lag - Dobbel serie"</f>
        <v>13 lag - Dobbel serie</v>
      </c>
      <c r="F20" s="76" t="str">
        <f>F5&amp;" lag - Dobbel serie"</f>
        <v>11 lag - Dobbel serie</v>
      </c>
      <c r="H20" s="150" t="str">
        <f>H5&amp;" lag - Dobbel serie"</f>
        <v>10 lag - Dobbel serie</v>
      </c>
      <c r="J20" s="150" t="str">
        <f>J5&amp;" lag - Dobbel serie"</f>
        <v>10 lag - Dobbel serie</v>
      </c>
      <c r="L20" s="124" t="s">
        <v>328</v>
      </c>
      <c r="R20" s="20" t="s">
        <v>357</v>
      </c>
    </row>
    <row r="21" spans="2:18" x14ac:dyDescent="0.25">
      <c r="D21" s="77" t="str">
        <f>(D5-1)*2&amp;" kamper"</f>
        <v>24 kamper</v>
      </c>
      <c r="F21" s="77" t="str">
        <f>(F5-1)*2&amp;" kamper"</f>
        <v>20 kamper</v>
      </c>
      <c r="H21" s="77" t="str">
        <f>(H5-1)*2&amp;" kamper"</f>
        <v>18 kamper</v>
      </c>
      <c r="J21" s="77" t="str">
        <f>(J5-1)*2&amp;" kamper"</f>
        <v>18 kamper</v>
      </c>
      <c r="L21" s="160" t="s">
        <v>527</v>
      </c>
      <c r="R21" s="20" t="s">
        <v>51</v>
      </c>
    </row>
    <row r="22" spans="2:18" x14ac:dyDescent="0.25">
      <c r="L22" s="157" t="s">
        <v>172</v>
      </c>
      <c r="R22" s="1" t="s">
        <v>86</v>
      </c>
    </row>
    <row r="23" spans="2:18" x14ac:dyDescent="0.25">
      <c r="L23" s="51" t="s">
        <v>329</v>
      </c>
      <c r="R23" s="1" t="s">
        <v>252</v>
      </c>
    </row>
    <row r="24" spans="2:18" x14ac:dyDescent="0.25">
      <c r="L24" s="1" t="s">
        <v>111</v>
      </c>
      <c r="R24" s="1" t="s">
        <v>93</v>
      </c>
    </row>
    <row r="25" spans="2:18" x14ac:dyDescent="0.25">
      <c r="B25" s="161"/>
      <c r="L25" s="124" t="s">
        <v>258</v>
      </c>
      <c r="R25" s="1" t="s">
        <v>33</v>
      </c>
    </row>
    <row r="26" spans="2:18" x14ac:dyDescent="0.25">
      <c r="B26" s="14"/>
      <c r="L26" s="90" t="str">
        <f>L5&amp;" lag - Enkel serie"</f>
        <v>19 lag - Enkel serie</v>
      </c>
      <c r="R26" s="154" t="s">
        <v>534</v>
      </c>
    </row>
    <row r="27" spans="2:18" x14ac:dyDescent="0.25">
      <c r="B27" s="163"/>
      <c r="D27" s="156"/>
      <c r="H27" s="14"/>
      <c r="J27" s="14"/>
      <c r="L27" s="77" t="str">
        <f>(L5-1)*1&amp;" kamper"</f>
        <v>18 kamper</v>
      </c>
      <c r="R27" s="154" t="s">
        <v>528</v>
      </c>
    </row>
    <row r="28" spans="2:18" x14ac:dyDescent="0.25">
      <c r="B28" s="156"/>
      <c r="D28" s="14"/>
      <c r="R28" s="154" t="s">
        <v>522</v>
      </c>
    </row>
    <row r="29" spans="2:18" x14ac:dyDescent="0.25">
      <c r="B29" s="162"/>
      <c r="D29" s="163"/>
      <c r="R29" s="90" t="str">
        <f>R5&amp;" lag - Enkel serie"</f>
        <v>22 lag - Enkel serie</v>
      </c>
    </row>
    <row r="30" spans="2:18" x14ac:dyDescent="0.25">
      <c r="B30" s="164"/>
      <c r="D30" s="163"/>
      <c r="R30" s="77" t="str">
        <f>(R5-1)*1&amp;" kamper"</f>
        <v>21 kamper</v>
      </c>
    </row>
    <row r="31" spans="2:18" x14ac:dyDescent="0.25">
      <c r="F31" s="18"/>
      <c r="H31" s="158"/>
      <c r="J31" s="158"/>
    </row>
    <row r="32" spans="2:18" x14ac:dyDescent="0.25">
      <c r="H32" s="158"/>
    </row>
    <row r="35" spans="14:14" x14ac:dyDescent="0.25">
      <c r="N35" s="165"/>
    </row>
    <row r="36" spans="14:14" x14ac:dyDescent="0.25">
      <c r="N36" s="165"/>
    </row>
    <row r="37" spans="14:14" x14ac:dyDescent="0.25">
      <c r="N37" s="158"/>
    </row>
  </sheetData>
  <sortState xmlns:xlrd2="http://schemas.microsoft.com/office/spreadsheetml/2017/richdata2" ref="P7:P15">
    <sortCondition ref="P7:P1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e501f-39b9-4ba6-8240-41d280134e3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31AAFE6757D4385D5332B948675ED" ma:contentTypeVersion="19" ma:contentTypeDescription="Opprett et nytt dokument." ma:contentTypeScope="" ma:versionID="523562b4aa4927ddfe0d0758d292d4ab">
  <xsd:schema xmlns:xsd="http://www.w3.org/2001/XMLSchema" xmlns:xs="http://www.w3.org/2001/XMLSchema" xmlns:p="http://schemas.microsoft.com/office/2006/metadata/properties" xmlns:ns2="bcae501f-39b9-4ba6-8240-41d280134e31" xmlns:ns3="c78afa1b-15c1-4fee-8666-b795360a0935" xmlns:ns4="9e538389-cabc-4d4e-918a-8beb7ac0ecaa" targetNamespace="http://schemas.microsoft.com/office/2006/metadata/properties" ma:root="true" ma:fieldsID="cde17078b0741758b51fc148bcf3790d" ns2:_="" ns3:_="" ns4:_="">
    <xsd:import namespace="bcae501f-39b9-4ba6-8240-41d280134e31"/>
    <xsd:import namespace="c78afa1b-15c1-4fee-8666-b795360a0935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e501f-39b9-4ba6-8240-41d280134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afa1b-15c1-4fee-8666-b795360a0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ae7510c-0f8d-4e40-9cff-5ae40a383029}" ma:internalName="TaxCatchAll" ma:showField="CatchAllData" ma:web="c78afa1b-15c1-4fee-8666-b795360a0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3D08E6-6E9F-4255-8F30-DAE05AA95A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7EDFFC-01E5-4EF9-B3AF-036B1D2E572E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bcae501f-39b9-4ba6-8240-41d280134e31"/>
    <ds:schemaRef ds:uri="9e538389-cabc-4d4e-918a-8beb7ac0ecaa"/>
    <ds:schemaRef ds:uri="c78afa1b-15c1-4fee-8666-b795360a0935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BA6BE4A-5A0B-4172-A58F-76BA24E1D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ae501f-39b9-4ba6-8240-41d280134e31"/>
    <ds:schemaRef ds:uri="c78afa1b-15c1-4fee-8666-b795360a0935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HU</vt:lpstr>
      <vt:lpstr>Gutter</vt:lpstr>
      <vt:lpstr>Jenter</vt:lpstr>
      <vt:lpstr>Senior Menn</vt:lpstr>
      <vt:lpstr>Senior kvinner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Trones, Siv</dc:creator>
  <cp:keywords/>
  <dc:description/>
  <cp:lastModifiedBy>Voldsund, Lisbeth Adolfsen</cp:lastModifiedBy>
  <cp:revision/>
  <dcterms:created xsi:type="dcterms:W3CDTF">2016-05-07T08:28:12Z</dcterms:created>
  <dcterms:modified xsi:type="dcterms:W3CDTF">2025-05-12T09:38:44Z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0x010100CBE31AAFE6757D4385D5332B948675ED</vt:lpwstr>
  </property>
  <property fmtid="{D5CDD505-2E9C-101B-9397-08002B2CF9AE}" pid="3" name="Dokumentkategori">
    <vt:lpwstr/>
  </property>
  <property fmtid="{D5CDD505-2E9C-101B-9397-08002B2CF9AE}" pid="4" name="OrgTilhorighet">
    <vt:lpwstr>1;#SF33 Region Vest|505c3eba-d34a-4709-927d-01c0c0fecb8c</vt:lpwstr>
  </property>
  <property fmtid="{D5CDD505-2E9C-101B-9397-08002B2CF9AE}" pid="5" name="_dlc_DocIdItemGuid">
    <vt:lpwstr>0e57c35a-b534-4023-afb9-85069602346a</vt:lpwstr>
  </property>
  <property fmtid="{D5CDD505-2E9C-101B-9397-08002B2CF9AE}" pid="6" name="MediaServiceImageTags">
    <vt:lpwstr/>
  </property>
</Properties>
</file>